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210" yWindow="240" windowWidth="14355" windowHeight="8535" tabRatio="947" firstSheet="39" activeTab="49"/>
  </bookViews>
  <sheets>
    <sheet name="24-01-025 Ind. Proy" sheetId="7" r:id="rId1"/>
    <sheet name="24-01-025 Res. Proy" sheetId="8" r:id="rId2"/>
    <sheet name="24-02-006 Ind Proy" sheetId="52" r:id="rId3"/>
    <sheet name="24-02-006 Res. Proy" sheetId="53" r:id="rId4"/>
    <sheet name="24-02-007 Ind. Proy" sheetId="54" r:id="rId5"/>
    <sheet name="24-02-007 Res. Proy" sheetId="55" r:id="rId6"/>
    <sheet name="24-02-010 Ind. Proy" sheetId="59" r:id="rId7"/>
    <sheet name="24-02-010 Res. Proy" sheetId="60" r:id="rId8"/>
    <sheet name="24-02-012 Ind. Proy" sheetId="61" r:id="rId9"/>
    <sheet name="24-02-012 Res. Proy" sheetId="62" r:id="rId10"/>
    <sheet name="24-02-014-002 Ind. Proy" sheetId="64" r:id="rId11"/>
    <sheet name="24-02-014-002 Res. Proy" sheetId="65" r:id="rId12"/>
    <sheet name="24-02-014-004 Ind. Proy" sheetId="66" r:id="rId13"/>
    <sheet name="24-02-014-004 Res. Proy" sheetId="67" r:id="rId14"/>
    <sheet name="24-02-014-005 Ind. Proy" sheetId="74" r:id="rId15"/>
    <sheet name="24-02-014-005 Res. Proy" sheetId="75" r:id="rId16"/>
    <sheet name="24-02-015 Ind. Proy" sheetId="76" r:id="rId17"/>
    <sheet name="24-02-015 Res. Proy" sheetId="77" r:id="rId18"/>
    <sheet name="24-02-016 Ind. Proy" sheetId="78" r:id="rId19"/>
    <sheet name="24-02-016 Res. Proy" sheetId="79" r:id="rId20"/>
    <sheet name="24-02-017 Ind. Proy" sheetId="80" r:id="rId21"/>
    <sheet name="24-02-017 Res. Proy" sheetId="81" r:id="rId22"/>
    <sheet name="24-02-018 Ind. Proy" sheetId="82" r:id="rId23"/>
    <sheet name="24-02-018 Res. Proy" sheetId="83" r:id="rId24"/>
    <sheet name="24-02-020 Ind. Proy" sheetId="85" r:id="rId25"/>
    <sheet name="24-02-020 Res. Proy" sheetId="86" r:id="rId26"/>
    <sheet name="24-02-021 Ind. Proy" sheetId="87" r:id="rId27"/>
    <sheet name="24-02-021 Res. Proy" sheetId="88" r:id="rId28"/>
    <sheet name="24-03-010 Ind. Proy" sheetId="89" r:id="rId29"/>
    <sheet name="24-03-010 Res. Proy" sheetId="90" r:id="rId30"/>
    <sheet name="24-03-335 Ind. Proy" sheetId="91" r:id="rId31"/>
    <sheet name="24-03-335 Res. Proy" sheetId="92" r:id="rId32"/>
    <sheet name="24-03-336 Ind. Proy" sheetId="93" r:id="rId33"/>
    <sheet name="24-03-336 Res. Proy" sheetId="94" r:id="rId34"/>
    <sheet name="24-03-337 Ind. Proy" sheetId="45" r:id="rId35"/>
    <sheet name="24-03-337 Res. Proy" sheetId="46" r:id="rId36"/>
    <sheet name="24-03-340 Ind. Proy" sheetId="43" r:id="rId37"/>
    <sheet name="24-03-340 Res. Proy" sheetId="44" r:id="rId38"/>
    <sheet name="24-03-343 Ind. Proy" sheetId="40" r:id="rId39"/>
    <sheet name="24-03-343 Res. Proy" sheetId="41" r:id="rId40"/>
    <sheet name="24-03-344 Ind. Proy" sheetId="38" r:id="rId41"/>
    <sheet name="24-03-344 Res. Proy" sheetId="39" r:id="rId42"/>
    <sheet name="24-03-345 Ind. Proy" sheetId="3" r:id="rId43"/>
    <sheet name="24-03-345 Res. Pro" sheetId="4" r:id="rId44"/>
    <sheet name="24-03-986 Ind. Proy" sheetId="5" r:id="rId45"/>
    <sheet name="24-03-986 Res. Proy" sheetId="6" r:id="rId46"/>
    <sheet name="24-03-997 Ind. Proy" sheetId="11" r:id="rId47"/>
    <sheet name="24-03-997 Res. Proy" sheetId="12" r:id="rId48"/>
    <sheet name="24-03-999 Ind. Proy" sheetId="13" r:id="rId49"/>
    <sheet name="24-03-999 Res. Proy" sheetId="14" r:id="rId50"/>
  </sheets>
  <definedNames>
    <definedName name="_xlnm.Print_Area" localSheetId="0">'24-01-025 Ind. Proy'!$A$1:$AJ$191</definedName>
    <definedName name="_xlnm.Print_Area" localSheetId="2">'24-02-006 Ind Proy'!$A$1:$AJ$191</definedName>
    <definedName name="_xlnm.Print_Area" localSheetId="4">'24-02-007 Ind. Proy'!$A$1:$AJ$191</definedName>
    <definedName name="_xlnm.Print_Area" localSheetId="6">'24-02-010 Ind. Proy'!$A$1:$AJ$191</definedName>
    <definedName name="_xlnm.Print_Area" localSheetId="8">'24-02-012 Ind. Proy'!$A$1:$AJ$191</definedName>
    <definedName name="_xlnm.Print_Area" localSheetId="10">'24-02-014-002 Ind. Proy'!$A$1:$AJ$191</definedName>
    <definedName name="_xlnm.Print_Area" localSheetId="12">'24-02-014-004 Ind. Proy'!$A$1:$AJ$191</definedName>
    <definedName name="_xlnm.Print_Area" localSheetId="14">'24-02-014-005 Ind. Proy'!$A$1:$AJ$191</definedName>
    <definedName name="_xlnm.Print_Area" localSheetId="16">'24-02-015 Ind. Proy'!$A$1:$AJ$191</definedName>
    <definedName name="_xlnm.Print_Area" localSheetId="18">'24-02-016 Ind. Proy'!$A$1:$AJ$191</definedName>
    <definedName name="_xlnm.Print_Area" localSheetId="20">'24-02-017 Ind. Proy'!$A$1:$AJ$193</definedName>
    <definedName name="_xlnm.Print_Area" localSheetId="22">'24-02-018 Ind. Proy'!$A$1:$AJ$191</definedName>
    <definedName name="_xlnm.Print_Area" localSheetId="24">'24-02-020 Ind. Proy'!$A$1:$AJ$191</definedName>
    <definedName name="_xlnm.Print_Area" localSheetId="26">'24-02-021 Ind. Proy'!$A$1:$AJ$191</definedName>
    <definedName name="_xlnm.Print_Area" localSheetId="28">'24-03-010 Ind. Proy'!$A$1:$AJ$193</definedName>
    <definedName name="_xlnm.Print_Area" localSheetId="30">'24-03-335 Ind. Proy'!$A$1:$AJ$192</definedName>
    <definedName name="_xlnm.Print_Area" localSheetId="32">'24-03-336 Ind. Proy'!$A$1:$AJ$191</definedName>
    <definedName name="_xlnm.Print_Area" localSheetId="34">'24-03-337 Ind. Proy'!$A$1:$AJ$191</definedName>
    <definedName name="_xlnm.Print_Area" localSheetId="36">'24-03-340 Ind. Proy'!$A$1:$AJ$191</definedName>
    <definedName name="_xlnm.Print_Area" localSheetId="38">'24-03-343 Ind. Proy'!$A$1:$AJ$70</definedName>
    <definedName name="_xlnm.Print_Area" localSheetId="40">'24-03-344 Ind. Proy'!$A$1:$AJ$192</definedName>
    <definedName name="_xlnm.Print_Area" localSheetId="42">'24-03-345 Ind. Proy'!$A$1:$AJ$72</definedName>
    <definedName name="_xlnm.Print_Area" localSheetId="44">'24-03-986 Ind. Proy'!$A$1:$AJ$61</definedName>
    <definedName name="_xlnm.Print_Area" localSheetId="46">'24-03-997 Ind. Proy'!$A$1:$AJ$191</definedName>
    <definedName name="_xlnm.Print_Area" localSheetId="48">'24-03-999 Ind. Proy'!$A$1:$AJ$191</definedName>
    <definedName name="_xlnm.Print_Titles" localSheetId="42">'24-03-345 Ind. Proy'!$5:$7</definedName>
  </definedNames>
  <calcPr calcId="125725"/>
</workbook>
</file>

<file path=xl/calcChain.xml><?xml version="1.0" encoding="utf-8"?>
<calcChain xmlns="http://schemas.openxmlformats.org/spreadsheetml/2006/main">
  <c r="A24" i="14"/>
  <c r="A24" i="94"/>
  <c r="AH191" i="38" l="1"/>
  <c r="T62" i="3"/>
  <c r="T61"/>
  <c r="S62"/>
  <c r="S61"/>
  <c r="K62"/>
  <c r="K61"/>
  <c r="T58"/>
  <c r="T57"/>
  <c r="K58"/>
  <c r="K57"/>
  <c r="AH57" i="40"/>
  <c r="AG57"/>
  <c r="AF57"/>
  <c r="AE57"/>
  <c r="AD57"/>
  <c r="AC57"/>
  <c r="AB57"/>
  <c r="AA57"/>
  <c r="Z57"/>
  <c r="Y57"/>
  <c r="X57"/>
  <c r="W57"/>
  <c r="V57"/>
  <c r="U57"/>
  <c r="T57"/>
  <c r="K57"/>
  <c r="AG55"/>
  <c r="AC55"/>
  <c r="Y55"/>
  <c r="U55"/>
  <c r="AH55" s="1"/>
  <c r="T66" i="3"/>
  <c r="K66"/>
  <c r="T54"/>
  <c r="T53"/>
  <c r="K54"/>
  <c r="K53"/>
  <c r="AH53" i="40"/>
  <c r="AG53"/>
  <c r="AF53"/>
  <c r="AE53"/>
  <c r="AD53"/>
  <c r="AC53"/>
  <c r="AB53"/>
  <c r="AA53"/>
  <c r="Z53"/>
  <c r="Y53"/>
  <c r="X53"/>
  <c r="W53"/>
  <c r="V53"/>
  <c r="U53"/>
  <c r="T53"/>
  <c r="S53"/>
  <c r="R53"/>
  <c r="K53"/>
  <c r="AG51"/>
  <c r="AC51"/>
  <c r="Y51"/>
  <c r="U51"/>
  <c r="K44" i="5"/>
  <c r="T50" i="3"/>
  <c r="T49"/>
  <c r="K50"/>
  <c r="K49"/>
  <c r="AH49" i="40"/>
  <c r="AG49"/>
  <c r="AF49"/>
  <c r="AE49"/>
  <c r="AD49"/>
  <c r="AC49"/>
  <c r="AB49"/>
  <c r="AA49"/>
  <c r="Z49"/>
  <c r="Y49"/>
  <c r="X49"/>
  <c r="W49"/>
  <c r="V49"/>
  <c r="U49"/>
  <c r="T49"/>
  <c r="S49"/>
  <c r="R49"/>
  <c r="K49"/>
  <c r="AG47"/>
  <c r="AC47"/>
  <c r="Y47"/>
  <c r="U47"/>
  <c r="AH47" s="1"/>
  <c r="T46" i="3"/>
  <c r="T45"/>
  <c r="K46"/>
  <c r="K45"/>
  <c r="T41"/>
  <c r="K42"/>
  <c r="K41"/>
  <c r="AG41" i="40"/>
  <c r="AF41"/>
  <c r="AE41"/>
  <c r="AD41"/>
  <c r="AC41"/>
  <c r="AB41"/>
  <c r="AA41"/>
  <c r="Z41"/>
  <c r="Y41"/>
  <c r="X41"/>
  <c r="W41"/>
  <c r="V41"/>
  <c r="T41"/>
  <c r="S41"/>
  <c r="R41"/>
  <c r="K41"/>
  <c r="AG39"/>
  <c r="AC39"/>
  <c r="Y39"/>
  <c r="U39"/>
  <c r="U41" s="1"/>
  <c r="T38" i="3"/>
  <c r="T37"/>
  <c r="K38"/>
  <c r="K37"/>
  <c r="AH37" i="40"/>
  <c r="AG37"/>
  <c r="AF37"/>
  <c r="AE37"/>
  <c r="AD37"/>
  <c r="AC37"/>
  <c r="AB37"/>
  <c r="AA37"/>
  <c r="Z37"/>
  <c r="Y37"/>
  <c r="X37"/>
  <c r="W37"/>
  <c r="V37"/>
  <c r="U37"/>
  <c r="T37"/>
  <c r="K37"/>
  <c r="AG35"/>
  <c r="AC35"/>
  <c r="Y35"/>
  <c r="U35"/>
  <c r="AH35" s="1"/>
  <c r="T34" i="3"/>
  <c r="T33"/>
  <c r="K34"/>
  <c r="K33"/>
  <c r="T30"/>
  <c r="T29"/>
  <c r="K30"/>
  <c r="K29"/>
  <c r="T26"/>
  <c r="T25"/>
  <c r="K26"/>
  <c r="K25"/>
  <c r="T22"/>
  <c r="T21"/>
  <c r="K22"/>
  <c r="K21"/>
  <c r="K21" i="40"/>
  <c r="AG22"/>
  <c r="AF22"/>
  <c r="AE22"/>
  <c r="AD22"/>
  <c r="AC22"/>
  <c r="AB22"/>
  <c r="AA22"/>
  <c r="Z22"/>
  <c r="Y22"/>
  <c r="X22"/>
  <c r="W22"/>
  <c r="V22"/>
  <c r="T22"/>
  <c r="S22"/>
  <c r="R22"/>
  <c r="K22"/>
  <c r="AG20"/>
  <c r="AC20"/>
  <c r="Y20"/>
  <c r="AH20" s="1"/>
  <c r="AH22" s="1"/>
  <c r="U20"/>
  <c r="U22" s="1"/>
  <c r="T18" i="3"/>
  <c r="T17"/>
  <c r="K18"/>
  <c r="K17"/>
  <c r="T14"/>
  <c r="T13"/>
  <c r="K14"/>
  <c r="K13"/>
  <c r="S15" i="40"/>
  <c r="K14"/>
  <c r="T9" i="3"/>
  <c r="K10"/>
  <c r="K9"/>
  <c r="V11" i="40"/>
  <c r="W11"/>
  <c r="X11"/>
  <c r="Z11"/>
  <c r="AA11"/>
  <c r="AB11"/>
  <c r="AD11"/>
  <c r="AE11"/>
  <c r="AF11"/>
  <c r="K11"/>
  <c r="AG9"/>
  <c r="AC9"/>
  <c r="Y9"/>
  <c r="U9"/>
  <c r="K59" i="5"/>
  <c r="K58"/>
  <c r="T69" i="3"/>
  <c r="K70"/>
  <c r="K69"/>
  <c r="AG67" i="40"/>
  <c r="AC67"/>
  <c r="Y67"/>
  <c r="U67"/>
  <c r="AH67" s="1"/>
  <c r="K67"/>
  <c r="K191" i="89"/>
  <c r="K190"/>
  <c r="AI55" i="40" l="1"/>
  <c r="AH51"/>
  <c r="AI47"/>
  <c r="AH39"/>
  <c r="AH41" s="1"/>
  <c r="AI35"/>
  <c r="AI20"/>
  <c r="AH9"/>
  <c r="AI51" l="1"/>
  <c r="AI39"/>
  <c r="AI9"/>
  <c r="S57" i="3"/>
  <c r="R67"/>
  <c r="S53"/>
  <c r="S49"/>
  <c r="S46"/>
  <c r="S45"/>
  <c r="S41"/>
  <c r="S37" l="1"/>
  <c r="S34" l="1"/>
  <c r="S33"/>
  <c r="R22" l="1"/>
  <c r="S17"/>
  <c r="S13"/>
  <c r="K189" i="91" l="1"/>
  <c r="K66" i="40"/>
  <c r="S69" i="3"/>
  <c r="R69"/>
  <c r="A3" i="13" l="1"/>
  <c r="A3" i="11"/>
  <c r="A3" i="5"/>
  <c r="A3" i="3"/>
  <c r="A3" i="38"/>
  <c r="A3" i="40"/>
  <c r="A3" i="43"/>
  <c r="A3" i="45"/>
  <c r="A3" i="93"/>
  <c r="A3" i="91"/>
  <c r="A3" i="89"/>
  <c r="A3" i="87"/>
  <c r="A3" i="85"/>
  <c r="A3" i="82"/>
  <c r="A3" i="80"/>
  <c r="A3" i="78"/>
  <c r="A3" i="76"/>
  <c r="A3" i="74"/>
  <c r="A3" i="66"/>
  <c r="A3" i="64"/>
  <c r="A3" i="61"/>
  <c r="A3" i="59"/>
  <c r="A3" i="54"/>
  <c r="A3" i="52"/>
  <c r="T15" i="5"/>
  <c r="K15"/>
  <c r="AG13"/>
  <c r="AC13"/>
  <c r="Y13"/>
  <c r="U13"/>
  <c r="AH13" s="1"/>
  <c r="T191" i="38"/>
  <c r="K191"/>
  <c r="AG189"/>
  <c r="AC189"/>
  <c r="Y189"/>
  <c r="U189"/>
  <c r="AH189" s="1"/>
  <c r="T45" i="40"/>
  <c r="K45"/>
  <c r="AG43"/>
  <c r="AC43"/>
  <c r="Y43"/>
  <c r="U43"/>
  <c r="T33"/>
  <c r="K33"/>
  <c r="AG31"/>
  <c r="AC31"/>
  <c r="Y31"/>
  <c r="U31"/>
  <c r="T26"/>
  <c r="K26"/>
  <c r="AG25"/>
  <c r="AC25"/>
  <c r="Y25"/>
  <c r="U25"/>
  <c r="AH31" l="1"/>
  <c r="AH43"/>
  <c r="AI13" i="5"/>
  <c r="AI189" i="38"/>
  <c r="AH25" i="40"/>
  <c r="AI25" s="1"/>
  <c r="K192" i="89" l="1"/>
  <c r="S35" i="5" l="1"/>
  <c r="K35"/>
  <c r="AG34"/>
  <c r="AC34"/>
  <c r="Y34"/>
  <c r="U34"/>
  <c r="S55" i="3"/>
  <c r="S31"/>
  <c r="U29"/>
  <c r="K31"/>
  <c r="AG29"/>
  <c r="AC29"/>
  <c r="Y29"/>
  <c r="S11"/>
  <c r="AH34" i="5" l="1"/>
  <c r="AI34" s="1"/>
  <c r="AH29" i="3"/>
  <c r="AI29" l="1"/>
  <c r="T11"/>
  <c r="U9"/>
  <c r="U10"/>
  <c r="K11"/>
  <c r="AG10"/>
  <c r="AC10"/>
  <c r="Y10"/>
  <c r="K69" i="40"/>
  <c r="K190" i="64"/>
  <c r="V67" i="3"/>
  <c r="W67"/>
  <c r="X67"/>
  <c r="Z67"/>
  <c r="AA67"/>
  <c r="AB67"/>
  <c r="AD67"/>
  <c r="AE67"/>
  <c r="AF67"/>
  <c r="T67"/>
  <c r="U66"/>
  <c r="Y66"/>
  <c r="AC66"/>
  <c r="AG66"/>
  <c r="K67"/>
  <c r="AH66" l="1"/>
  <c r="AI66" s="1"/>
  <c r="AH10"/>
  <c r="AI10" s="1"/>
  <c r="U11"/>
  <c r="S27" l="1"/>
  <c r="T27"/>
  <c r="V27"/>
  <c r="W27"/>
  <c r="X27"/>
  <c r="Z27"/>
  <c r="AA27"/>
  <c r="AB27"/>
  <c r="AD27"/>
  <c r="AE27"/>
  <c r="AF27"/>
  <c r="R27"/>
  <c r="K27"/>
  <c r="AG26"/>
  <c r="AC26"/>
  <c r="Y26"/>
  <c r="U26"/>
  <c r="K15" i="40"/>
  <c r="U14"/>
  <c r="AH14" s="1"/>
  <c r="T15"/>
  <c r="U62" i="3"/>
  <c r="U61"/>
  <c r="K61" i="40"/>
  <c r="U59"/>
  <c r="AH59" s="1"/>
  <c r="T61"/>
  <c r="S61"/>
  <c r="AH26" i="3" l="1"/>
  <c r="AI26" s="1"/>
  <c r="A1" i="8"/>
  <c r="X17" i="14" l="1"/>
  <c r="J190" i="13"/>
  <c r="X16" i="12"/>
  <c r="J190" i="11"/>
  <c r="X17" i="6"/>
  <c r="K25" i="5"/>
  <c r="J60"/>
  <c r="J53"/>
  <c r="J50"/>
  <c r="J56"/>
  <c r="J47"/>
  <c r="J44"/>
  <c r="J41"/>
  <c r="J38"/>
  <c r="J35"/>
  <c r="J31"/>
  <c r="AG27"/>
  <c r="AC27"/>
  <c r="Y27"/>
  <c r="U27"/>
  <c r="U24"/>
  <c r="Y24"/>
  <c r="AC24"/>
  <c r="AG24"/>
  <c r="AG23"/>
  <c r="AC23"/>
  <c r="Y23"/>
  <c r="U23"/>
  <c r="AG20"/>
  <c r="AC20"/>
  <c r="Y20"/>
  <c r="U20"/>
  <c r="J15"/>
  <c r="J11"/>
  <c r="X17" i="4"/>
  <c r="J71" i="3"/>
  <c r="J63"/>
  <c r="J59"/>
  <c r="J67"/>
  <c r="J55"/>
  <c r="K51"/>
  <c r="J51"/>
  <c r="J47"/>
  <c r="J43"/>
  <c r="J39"/>
  <c r="J35"/>
  <c r="J31"/>
  <c r="J27"/>
  <c r="J23"/>
  <c r="J19"/>
  <c r="J15"/>
  <c r="J11"/>
  <c r="X17" i="39"/>
  <c r="J191" i="38"/>
  <c r="X17" i="44"/>
  <c r="X17" i="41"/>
  <c r="J15" i="40"/>
  <c r="B9" i="41" s="1"/>
  <c r="J61" i="40"/>
  <c r="B21" i="41" s="1"/>
  <c r="J57" i="40"/>
  <c r="J69"/>
  <c r="B23" i="41" s="1"/>
  <c r="J64" i="40"/>
  <c r="J53"/>
  <c r="B19" i="41" s="1"/>
  <c r="J49" i="40"/>
  <c r="B18" i="41" s="1"/>
  <c r="J45" i="40"/>
  <c r="B17" i="41" s="1"/>
  <c r="J41" i="40"/>
  <c r="J37"/>
  <c r="B15" i="41" s="1"/>
  <c r="J33" i="40"/>
  <c r="B14" i="41" s="1"/>
  <c r="J29" i="40"/>
  <c r="J26"/>
  <c r="B12" i="41" s="1"/>
  <c r="J22" i="40"/>
  <c r="B11" i="41" s="1"/>
  <c r="J18" i="40"/>
  <c r="B10" i="41" s="1"/>
  <c r="J11" i="40"/>
  <c r="J190" i="43"/>
  <c r="B23" i="44" s="1"/>
  <c r="X17" i="46"/>
  <c r="J190" i="45"/>
  <c r="B23" i="46" s="1"/>
  <c r="J190" i="93"/>
  <c r="X17" i="94"/>
  <c r="X16" i="92"/>
  <c r="J191" i="91"/>
  <c r="B23" i="92" s="1"/>
  <c r="X17" i="90"/>
  <c r="J192" i="89"/>
  <c r="B23" i="90" s="1"/>
  <c r="X17" i="88"/>
  <c r="J190" i="87"/>
  <c r="B23" i="88" s="1"/>
  <c r="X16" i="86"/>
  <c r="J190" i="85"/>
  <c r="B23" i="86" s="1"/>
  <c r="X17" i="83"/>
  <c r="J190" i="82"/>
  <c r="X17" i="81"/>
  <c r="AG192" i="80"/>
  <c r="AC192"/>
  <c r="Y192"/>
  <c r="S192"/>
  <c r="H23" i="81" s="1"/>
  <c r="T192" i="80"/>
  <c r="R192"/>
  <c r="K192"/>
  <c r="C23" i="81" s="1"/>
  <c r="J192" i="80"/>
  <c r="B23" i="81" s="1"/>
  <c r="AG190" i="80"/>
  <c r="AH190" s="1"/>
  <c r="AI190" s="1"/>
  <c r="AG191"/>
  <c r="U190"/>
  <c r="Y190"/>
  <c r="AC190"/>
  <c r="U191"/>
  <c r="Y191"/>
  <c r="AC191"/>
  <c r="X17" i="79"/>
  <c r="J190" i="78"/>
  <c r="B23" i="79" s="1"/>
  <c r="X17" i="77"/>
  <c r="J190" i="76"/>
  <c r="B23" i="77" s="1"/>
  <c r="J190" i="74"/>
  <c r="B23" i="75" s="1"/>
  <c r="X17" i="67"/>
  <c r="J190" i="66"/>
  <c r="B23" i="67" s="1"/>
  <c r="J190" i="64"/>
  <c r="B23" i="65" s="1"/>
  <c r="J190" i="61"/>
  <c r="B23" i="62" s="1"/>
  <c r="X16" i="60"/>
  <c r="J190" i="59"/>
  <c r="B23" i="60" s="1"/>
  <c r="X17" i="55"/>
  <c r="X17" i="53"/>
  <c r="X17" i="8"/>
  <c r="J190" i="54"/>
  <c r="B23" i="55" s="1"/>
  <c r="J190" i="52"/>
  <c r="B23" i="53" s="1"/>
  <c r="J190" i="7"/>
  <c r="C18" i="94"/>
  <c r="B18"/>
  <c r="Y17"/>
  <c r="A5"/>
  <c r="A3"/>
  <c r="A1"/>
  <c r="A191" i="93"/>
  <c r="AF190"/>
  <c r="AE190"/>
  <c r="AD190"/>
  <c r="AB190"/>
  <c r="Q23" i="94" s="1"/>
  <c r="AA190" i="93"/>
  <c r="Z190"/>
  <c r="X190"/>
  <c r="W190"/>
  <c r="V190"/>
  <c r="T190"/>
  <c r="I23" i="94" s="1"/>
  <c r="S190" i="93"/>
  <c r="R190"/>
  <c r="O190"/>
  <c r="N190"/>
  <c r="M190"/>
  <c r="K190"/>
  <c r="AG189"/>
  <c r="AC189"/>
  <c r="Y189"/>
  <c r="U189"/>
  <c r="AF187"/>
  <c r="AE187"/>
  <c r="AD187"/>
  <c r="AB187"/>
  <c r="AA187"/>
  <c r="Z187"/>
  <c r="X187"/>
  <c r="W187"/>
  <c r="V187"/>
  <c r="T187"/>
  <c r="S187"/>
  <c r="R187"/>
  <c r="O187"/>
  <c r="N187"/>
  <c r="M187"/>
  <c r="K187"/>
  <c r="J187"/>
  <c r="AG186"/>
  <c r="AC186"/>
  <c r="Y186"/>
  <c r="U186"/>
  <c r="AG185"/>
  <c r="AC185"/>
  <c r="Y185"/>
  <c r="U185"/>
  <c r="AG184"/>
  <c r="AC184"/>
  <c r="Y184"/>
  <c r="U184"/>
  <c r="AG183"/>
  <c r="AC183"/>
  <c r="Y183"/>
  <c r="U183"/>
  <c r="AG182"/>
  <c r="AC182"/>
  <c r="Y182"/>
  <c r="U182"/>
  <c r="AG181"/>
  <c r="AC181"/>
  <c r="Y181"/>
  <c r="U181"/>
  <c r="AG180"/>
  <c r="AC180"/>
  <c r="Y180"/>
  <c r="U180"/>
  <c r="AG179"/>
  <c r="AC179"/>
  <c r="Y179"/>
  <c r="U179"/>
  <c r="AG178"/>
  <c r="AC178"/>
  <c r="Y178"/>
  <c r="U178"/>
  <c r="AG177"/>
  <c r="AC177"/>
  <c r="Y177"/>
  <c r="U177"/>
  <c r="AF175"/>
  <c r="AE175"/>
  <c r="AD175"/>
  <c r="AB175"/>
  <c r="Q21" i="94" s="1"/>
  <c r="AA175" i="93"/>
  <c r="Z175"/>
  <c r="X175"/>
  <c r="W175"/>
  <c r="V175"/>
  <c r="T175"/>
  <c r="S175"/>
  <c r="R175"/>
  <c r="O175"/>
  <c r="F21" i="94" s="1"/>
  <c r="N175" i="93"/>
  <c r="M175"/>
  <c r="K175"/>
  <c r="J175"/>
  <c r="B21" i="94" s="1"/>
  <c r="AG174" i="93"/>
  <c r="AC174"/>
  <c r="Y174"/>
  <c r="U174"/>
  <c r="AG173"/>
  <c r="AC173"/>
  <c r="Y173"/>
  <c r="U173"/>
  <c r="AG172"/>
  <c r="AC172"/>
  <c r="Y172"/>
  <c r="U172"/>
  <c r="AG171"/>
  <c r="AC171"/>
  <c r="Y171"/>
  <c r="U171"/>
  <c r="AG170"/>
  <c r="AC170"/>
  <c r="Y170"/>
  <c r="U170"/>
  <c r="AG169"/>
  <c r="AC169"/>
  <c r="Y169"/>
  <c r="U169"/>
  <c r="AG168"/>
  <c r="AC168"/>
  <c r="Y168"/>
  <c r="U168"/>
  <c r="AG167"/>
  <c r="AC167"/>
  <c r="Y167"/>
  <c r="U167"/>
  <c r="AG166"/>
  <c r="AC166"/>
  <c r="Y166"/>
  <c r="U166"/>
  <c r="AG165"/>
  <c r="AC165"/>
  <c r="Y165"/>
  <c r="U165"/>
  <c r="AF163"/>
  <c r="AE163"/>
  <c r="AD163"/>
  <c r="AB163"/>
  <c r="Q20" i="94" s="1"/>
  <c r="AA163" i="93"/>
  <c r="Z163"/>
  <c r="X163"/>
  <c r="W163"/>
  <c r="V163"/>
  <c r="T163"/>
  <c r="I20" i="94" s="1"/>
  <c r="S163" i="93"/>
  <c r="R163"/>
  <c r="O163"/>
  <c r="F20" i="94" s="1"/>
  <c r="N163" i="93"/>
  <c r="E20" i="94" s="1"/>
  <c r="M163" i="93"/>
  <c r="K163"/>
  <c r="J163"/>
  <c r="AG162"/>
  <c r="AC162"/>
  <c r="Y162"/>
  <c r="U162"/>
  <c r="AH162" s="1"/>
  <c r="AG161"/>
  <c r="AC161"/>
  <c r="Y161"/>
  <c r="U161"/>
  <c r="AG160"/>
  <c r="AC160"/>
  <c r="Y160"/>
  <c r="U160"/>
  <c r="AH160" s="1"/>
  <c r="AI160" s="1"/>
  <c r="AG159"/>
  <c r="AC159"/>
  <c r="Y159"/>
  <c r="U159"/>
  <c r="AG158"/>
  <c r="AC158"/>
  <c r="Y158"/>
  <c r="U158"/>
  <c r="AH158" s="1"/>
  <c r="AG157"/>
  <c r="AC157"/>
  <c r="Y157"/>
  <c r="U157"/>
  <c r="AH157" s="1"/>
  <c r="AG156"/>
  <c r="AC156"/>
  <c r="Y156"/>
  <c r="U156"/>
  <c r="AG155"/>
  <c r="AC155"/>
  <c r="Y155"/>
  <c r="U155"/>
  <c r="AH155" s="1"/>
  <c r="AG154"/>
  <c r="AC154"/>
  <c r="Y154"/>
  <c r="U154"/>
  <c r="AH154" s="1"/>
  <c r="AG153"/>
  <c r="AC153"/>
  <c r="Y153"/>
  <c r="U153"/>
  <c r="U163" s="1"/>
  <c r="AF151"/>
  <c r="AE151"/>
  <c r="AD151"/>
  <c r="AB151"/>
  <c r="Q19" i="94" s="1"/>
  <c r="AA151" i="93"/>
  <c r="Z151"/>
  <c r="X151"/>
  <c r="M19" i="94" s="1"/>
  <c r="W151" i="93"/>
  <c r="V151"/>
  <c r="T151"/>
  <c r="I19" i="94" s="1"/>
  <c r="S151" i="93"/>
  <c r="R151"/>
  <c r="O151"/>
  <c r="F19" i="94" s="1"/>
  <c r="N151" i="93"/>
  <c r="M151"/>
  <c r="K151"/>
  <c r="J151"/>
  <c r="B19" i="94" s="1"/>
  <c r="AG150" i="93"/>
  <c r="AC150"/>
  <c r="Y150"/>
  <c r="U150"/>
  <c r="AG149"/>
  <c r="AC149"/>
  <c r="Y149"/>
  <c r="U149"/>
  <c r="AG148"/>
  <c r="AC148"/>
  <c r="Y148"/>
  <c r="U148"/>
  <c r="AG147"/>
  <c r="AC147"/>
  <c r="Y147"/>
  <c r="U147"/>
  <c r="AG146"/>
  <c r="AC146"/>
  <c r="Y146"/>
  <c r="U146"/>
  <c r="AG145"/>
  <c r="AC145"/>
  <c r="Y145"/>
  <c r="U145"/>
  <c r="AG144"/>
  <c r="AC144"/>
  <c r="Y144"/>
  <c r="U144"/>
  <c r="AG143"/>
  <c r="AC143"/>
  <c r="Y143"/>
  <c r="U143"/>
  <c r="AG142"/>
  <c r="AC142"/>
  <c r="Y142"/>
  <c r="U142"/>
  <c r="AG141"/>
  <c r="AC141"/>
  <c r="Y141"/>
  <c r="U141"/>
  <c r="AF139"/>
  <c r="AE139"/>
  <c r="AD139"/>
  <c r="AB139"/>
  <c r="Q18" i="94" s="1"/>
  <c r="AA139" i="93"/>
  <c r="Z139"/>
  <c r="X139"/>
  <c r="W139"/>
  <c r="V139"/>
  <c r="T139"/>
  <c r="I18" i="94" s="1"/>
  <c r="S139" i="93"/>
  <c r="R139"/>
  <c r="O139"/>
  <c r="F18" i="94" s="1"/>
  <c r="N139" i="93"/>
  <c r="M139"/>
  <c r="AG138"/>
  <c r="AC138"/>
  <c r="Y138"/>
  <c r="U138"/>
  <c r="AH138" s="1"/>
  <c r="AI138" s="1"/>
  <c r="AG137"/>
  <c r="AC137"/>
  <c r="Y137"/>
  <c r="U137"/>
  <c r="AG136"/>
  <c r="AC136"/>
  <c r="Y136"/>
  <c r="U136"/>
  <c r="AH136" s="1"/>
  <c r="AG135"/>
  <c r="AC135"/>
  <c r="Y135"/>
  <c r="U135"/>
  <c r="AH135" s="1"/>
  <c r="AG134"/>
  <c r="AC134"/>
  <c r="Y134"/>
  <c r="U134"/>
  <c r="AG133"/>
  <c r="AC133"/>
  <c r="Y133"/>
  <c r="U133"/>
  <c r="AH133" s="1"/>
  <c r="AI133" s="1"/>
  <c r="AG132"/>
  <c r="AC132"/>
  <c r="Y132"/>
  <c r="U132"/>
  <c r="AH132" s="1"/>
  <c r="AG131"/>
  <c r="AC131"/>
  <c r="Y131"/>
  <c r="U131"/>
  <c r="AH131" s="1"/>
  <c r="AG130"/>
  <c r="AC130"/>
  <c r="Y130"/>
  <c r="U130"/>
  <c r="AH130" s="1"/>
  <c r="AI130" s="1"/>
  <c r="AG129"/>
  <c r="AC129"/>
  <c r="Y129"/>
  <c r="U129"/>
  <c r="AF127"/>
  <c r="U17" i="94" s="1"/>
  <c r="AE127" i="93"/>
  <c r="AD127"/>
  <c r="AB127"/>
  <c r="Q17" i="94" s="1"/>
  <c r="AA127" i="93"/>
  <c r="Z127"/>
  <c r="X127"/>
  <c r="M17" i="94" s="1"/>
  <c r="W127" i="93"/>
  <c r="V127"/>
  <c r="T127"/>
  <c r="I17" i="94" s="1"/>
  <c r="S127" i="93"/>
  <c r="R127"/>
  <c r="O127"/>
  <c r="N127"/>
  <c r="M127"/>
  <c r="K127"/>
  <c r="J127"/>
  <c r="B17" i="94" s="1"/>
  <c r="AG126" i="93"/>
  <c r="AC126"/>
  <c r="Y126"/>
  <c r="U126"/>
  <c r="AG125"/>
  <c r="AC125"/>
  <c r="Y125"/>
  <c r="U125"/>
  <c r="AG124"/>
  <c r="AC124"/>
  <c r="Y124"/>
  <c r="U124"/>
  <c r="AG123"/>
  <c r="AC123"/>
  <c r="Y123"/>
  <c r="U123"/>
  <c r="AG122"/>
  <c r="AC122"/>
  <c r="Y122"/>
  <c r="U122"/>
  <c r="AG121"/>
  <c r="AC121"/>
  <c r="Y121"/>
  <c r="U121"/>
  <c r="AG120"/>
  <c r="AC120"/>
  <c r="Y120"/>
  <c r="U120"/>
  <c r="AG119"/>
  <c r="AC119"/>
  <c r="Y119"/>
  <c r="U119"/>
  <c r="AG118"/>
  <c r="AC118"/>
  <c r="Y118"/>
  <c r="U118"/>
  <c r="AG117"/>
  <c r="AC117"/>
  <c r="Y117"/>
  <c r="U117"/>
  <c r="AF115"/>
  <c r="AE115"/>
  <c r="AD115"/>
  <c r="AB115"/>
  <c r="AA115"/>
  <c r="Z115"/>
  <c r="X115"/>
  <c r="M16" i="94" s="1"/>
  <c r="W115" i="93"/>
  <c r="V115"/>
  <c r="T115"/>
  <c r="S115"/>
  <c r="R115"/>
  <c r="O115"/>
  <c r="N115"/>
  <c r="M115"/>
  <c r="K115"/>
  <c r="J115"/>
  <c r="B16" i="94" s="1"/>
  <c r="AG114" i="93"/>
  <c r="AC114"/>
  <c r="Y114"/>
  <c r="U114"/>
  <c r="AG113"/>
  <c r="AC113"/>
  <c r="Y113"/>
  <c r="U113"/>
  <c r="AG112"/>
  <c r="AC112"/>
  <c r="Y112"/>
  <c r="U112"/>
  <c r="AG111"/>
  <c r="AC111"/>
  <c r="Y111"/>
  <c r="U111"/>
  <c r="AG110"/>
  <c r="AC110"/>
  <c r="Y110"/>
  <c r="U110"/>
  <c r="AG109"/>
  <c r="AC109"/>
  <c r="Y109"/>
  <c r="U109"/>
  <c r="AG108"/>
  <c r="AC108"/>
  <c r="Y108"/>
  <c r="U108"/>
  <c r="AG107"/>
  <c r="AC107"/>
  <c r="Y107"/>
  <c r="U107"/>
  <c r="AG106"/>
  <c r="AC106"/>
  <c r="Y106"/>
  <c r="U106"/>
  <c r="AG105"/>
  <c r="AC105"/>
  <c r="Y105"/>
  <c r="Y115" s="1"/>
  <c r="U105"/>
  <c r="AF103"/>
  <c r="U15" i="94" s="1"/>
  <c r="AE103" i="93"/>
  <c r="AD103"/>
  <c r="AB103"/>
  <c r="Q15" i="94" s="1"/>
  <c r="AA103" i="93"/>
  <c r="Z103"/>
  <c r="X103"/>
  <c r="W103"/>
  <c r="V103"/>
  <c r="T103"/>
  <c r="I15" i="94" s="1"/>
  <c r="S103" i="93"/>
  <c r="R103"/>
  <c r="O103"/>
  <c r="F15" i="94" s="1"/>
  <c r="N103" i="93"/>
  <c r="E15" i="94" s="1"/>
  <c r="M103" i="93"/>
  <c r="K103"/>
  <c r="J103"/>
  <c r="B15" i="94" s="1"/>
  <c r="AG102" i="93"/>
  <c r="AC102"/>
  <c r="Y102"/>
  <c r="U102"/>
  <c r="AG101"/>
  <c r="AC101"/>
  <c r="Y101"/>
  <c r="U101"/>
  <c r="AG100"/>
  <c r="AC100"/>
  <c r="Y100"/>
  <c r="U100"/>
  <c r="AG99"/>
  <c r="AC99"/>
  <c r="Y99"/>
  <c r="U99"/>
  <c r="AG98"/>
  <c r="AC98"/>
  <c r="Y98"/>
  <c r="U98"/>
  <c r="AG97"/>
  <c r="AC97"/>
  <c r="Y97"/>
  <c r="U97"/>
  <c r="AG96"/>
  <c r="AC96"/>
  <c r="Y96"/>
  <c r="U96"/>
  <c r="AG95"/>
  <c r="AC95"/>
  <c r="Y95"/>
  <c r="U95"/>
  <c r="AG94"/>
  <c r="AC94"/>
  <c r="Y94"/>
  <c r="U94"/>
  <c r="AG93"/>
  <c r="AC93"/>
  <c r="Y93"/>
  <c r="U93"/>
  <c r="AF91"/>
  <c r="AE91"/>
  <c r="AD91"/>
  <c r="AB91"/>
  <c r="AA91"/>
  <c r="Z91"/>
  <c r="X91"/>
  <c r="W91"/>
  <c r="V91"/>
  <c r="T91"/>
  <c r="S91"/>
  <c r="R91"/>
  <c r="O91"/>
  <c r="N91"/>
  <c r="M91"/>
  <c r="K91"/>
  <c r="J91"/>
  <c r="B14" i="94" s="1"/>
  <c r="AG90" i="93"/>
  <c r="AC90"/>
  <c r="Y90"/>
  <c r="U90"/>
  <c r="AG89"/>
  <c r="AC89"/>
  <c r="Y89"/>
  <c r="U89"/>
  <c r="AG88"/>
  <c r="AC88"/>
  <c r="Y88"/>
  <c r="U88"/>
  <c r="AH88" s="1"/>
  <c r="AG87"/>
  <c r="AC87"/>
  <c r="Y87"/>
  <c r="U87"/>
  <c r="AG86"/>
  <c r="AC86"/>
  <c r="Y86"/>
  <c r="U86"/>
  <c r="AH86" s="1"/>
  <c r="AI86" s="1"/>
  <c r="AG85"/>
  <c r="AC85"/>
  <c r="Y85"/>
  <c r="U85"/>
  <c r="AG84"/>
  <c r="AC84"/>
  <c r="Y84"/>
  <c r="U84"/>
  <c r="AG83"/>
  <c r="AC83"/>
  <c r="Y83"/>
  <c r="U83"/>
  <c r="AG82"/>
  <c r="AC82"/>
  <c r="Y82"/>
  <c r="U82"/>
  <c r="AG81"/>
  <c r="AC81"/>
  <c r="Y81"/>
  <c r="U81"/>
  <c r="AH81" s="1"/>
  <c r="AF79"/>
  <c r="U13" i="94" s="1"/>
  <c r="AE79" i="93"/>
  <c r="AD79"/>
  <c r="AB79"/>
  <c r="Q13" i="94" s="1"/>
  <c r="AA79" i="93"/>
  <c r="Z79"/>
  <c r="X79"/>
  <c r="M13" i="94" s="1"/>
  <c r="W79" i="93"/>
  <c r="V79"/>
  <c r="T79"/>
  <c r="I13" i="94" s="1"/>
  <c r="S79" i="93"/>
  <c r="R79"/>
  <c r="O79"/>
  <c r="F13" i="94" s="1"/>
  <c r="N79" i="93"/>
  <c r="M79"/>
  <c r="K79"/>
  <c r="J79"/>
  <c r="B13" i="94" s="1"/>
  <c r="AG78" i="93"/>
  <c r="AC78"/>
  <c r="Y78"/>
  <c r="U78"/>
  <c r="AG77"/>
  <c r="AC77"/>
  <c r="Y77"/>
  <c r="U77"/>
  <c r="AG76"/>
  <c r="AC76"/>
  <c r="Y76"/>
  <c r="U76"/>
  <c r="AG75"/>
  <c r="AC75"/>
  <c r="Y75"/>
  <c r="U75"/>
  <c r="AG74"/>
  <c r="AC74"/>
  <c r="Y74"/>
  <c r="U74"/>
  <c r="AG73"/>
  <c r="AC73"/>
  <c r="Y73"/>
  <c r="U73"/>
  <c r="AG72"/>
  <c r="AC72"/>
  <c r="Y72"/>
  <c r="U72"/>
  <c r="AG71"/>
  <c r="AC71"/>
  <c r="Y71"/>
  <c r="U71"/>
  <c r="AG70"/>
  <c r="AC70"/>
  <c r="Y70"/>
  <c r="U70"/>
  <c r="AG69"/>
  <c r="AC69"/>
  <c r="Y69"/>
  <c r="U69"/>
  <c r="AF67"/>
  <c r="AE67"/>
  <c r="AD67"/>
  <c r="AB67"/>
  <c r="AA67"/>
  <c r="Z67"/>
  <c r="X67"/>
  <c r="M12" i="94" s="1"/>
  <c r="W67" i="93"/>
  <c r="V67"/>
  <c r="T67"/>
  <c r="S67"/>
  <c r="R67"/>
  <c r="O67"/>
  <c r="N67"/>
  <c r="M67"/>
  <c r="K67"/>
  <c r="J67"/>
  <c r="B12" i="94" s="1"/>
  <c r="AG66" i="93"/>
  <c r="AC66"/>
  <c r="Y66"/>
  <c r="U66"/>
  <c r="AG65"/>
  <c r="AC65"/>
  <c r="Y65"/>
  <c r="U65"/>
  <c r="AG64"/>
  <c r="AC64"/>
  <c r="Y64"/>
  <c r="U64"/>
  <c r="AG63"/>
  <c r="AC63"/>
  <c r="Y63"/>
  <c r="U63"/>
  <c r="AG62"/>
  <c r="AC62"/>
  <c r="Y62"/>
  <c r="U62"/>
  <c r="AG61"/>
  <c r="AC61"/>
  <c r="Y61"/>
  <c r="U61"/>
  <c r="AG60"/>
  <c r="AC60"/>
  <c r="Y60"/>
  <c r="U60"/>
  <c r="AG59"/>
  <c r="AC59"/>
  <c r="Y59"/>
  <c r="U59"/>
  <c r="AG58"/>
  <c r="AC58"/>
  <c r="Y58"/>
  <c r="U58"/>
  <c r="AG57"/>
  <c r="AC57"/>
  <c r="Y57"/>
  <c r="U57"/>
  <c r="AF55"/>
  <c r="U11" i="94" s="1"/>
  <c r="AE55" i="93"/>
  <c r="AD55"/>
  <c r="AB55"/>
  <c r="Q11" i="94" s="1"/>
  <c r="AA55" i="93"/>
  <c r="Z55"/>
  <c r="X55"/>
  <c r="M11" i="94" s="1"/>
  <c r="W55" i="93"/>
  <c r="V55"/>
  <c r="T55"/>
  <c r="I11" i="94" s="1"/>
  <c r="S55" i="93"/>
  <c r="R55"/>
  <c r="O55"/>
  <c r="N55"/>
  <c r="M55"/>
  <c r="K55"/>
  <c r="J55"/>
  <c r="B11" i="94" s="1"/>
  <c r="AG54" i="93"/>
  <c r="AC54"/>
  <c r="Y54"/>
  <c r="U54"/>
  <c r="AG53"/>
  <c r="AC53"/>
  <c r="Y53"/>
  <c r="U53"/>
  <c r="AG52"/>
  <c r="AC52"/>
  <c r="Y52"/>
  <c r="U52"/>
  <c r="AG51"/>
  <c r="AC51"/>
  <c r="Y51"/>
  <c r="U51"/>
  <c r="AG50"/>
  <c r="AC50"/>
  <c r="Y50"/>
  <c r="U50"/>
  <c r="AG49"/>
  <c r="AC49"/>
  <c r="Y49"/>
  <c r="U49"/>
  <c r="AG48"/>
  <c r="AC48"/>
  <c r="Y48"/>
  <c r="U48"/>
  <c r="AG47"/>
  <c r="AC47"/>
  <c r="Y47"/>
  <c r="U47"/>
  <c r="AG46"/>
  <c r="AC46"/>
  <c r="Y46"/>
  <c r="U46"/>
  <c r="AG45"/>
  <c r="AC45"/>
  <c r="AC55" s="1"/>
  <c r="Y45"/>
  <c r="U45"/>
  <c r="AF43"/>
  <c r="AE43"/>
  <c r="AD43"/>
  <c r="AB43"/>
  <c r="AA43"/>
  <c r="Z43"/>
  <c r="X43"/>
  <c r="M10" i="94" s="1"/>
  <c r="W43" i="93"/>
  <c r="V43"/>
  <c r="T43"/>
  <c r="S43"/>
  <c r="R43"/>
  <c r="O43"/>
  <c r="N43"/>
  <c r="M43"/>
  <c r="K43"/>
  <c r="J43"/>
  <c r="AG42"/>
  <c r="AC42"/>
  <c r="Y42"/>
  <c r="U42"/>
  <c r="AH42" s="1"/>
  <c r="AI42" s="1"/>
  <c r="AG41"/>
  <c r="AC41"/>
  <c r="Y41"/>
  <c r="U41"/>
  <c r="AG40"/>
  <c r="AC40"/>
  <c r="Y40"/>
  <c r="U40"/>
  <c r="AH40" s="1"/>
  <c r="AG39"/>
  <c r="AC39"/>
  <c r="Y39"/>
  <c r="U39"/>
  <c r="AH39" s="1"/>
  <c r="AG38"/>
  <c r="AC38"/>
  <c r="Y38"/>
  <c r="U38"/>
  <c r="AG37"/>
  <c r="AC37"/>
  <c r="Y37"/>
  <c r="U37"/>
  <c r="AG36"/>
  <c r="AC36"/>
  <c r="Y36"/>
  <c r="U36"/>
  <c r="AH36" s="1"/>
  <c r="AG35"/>
  <c r="AC35"/>
  <c r="Y35"/>
  <c r="U35"/>
  <c r="AH35" s="1"/>
  <c r="AG34"/>
  <c r="AC34"/>
  <c r="Y34"/>
  <c r="U34"/>
  <c r="AH34" s="1"/>
  <c r="AI34" s="1"/>
  <c r="AG33"/>
  <c r="AC33"/>
  <c r="AC43" s="1"/>
  <c r="Y33"/>
  <c r="U33"/>
  <c r="U43" s="1"/>
  <c r="AF31"/>
  <c r="U9" i="94" s="1"/>
  <c r="AE31" i="93"/>
  <c r="AD31"/>
  <c r="AB31"/>
  <c r="Q9" i="94" s="1"/>
  <c r="AA31" i="93"/>
  <c r="Z31"/>
  <c r="X31"/>
  <c r="M9" i="94" s="1"/>
  <c r="W31" i="93"/>
  <c r="V31"/>
  <c r="T31"/>
  <c r="I9" i="94" s="1"/>
  <c r="S31" i="93"/>
  <c r="R31"/>
  <c r="O31"/>
  <c r="N31"/>
  <c r="E9" i="94" s="1"/>
  <c r="M31" i="93"/>
  <c r="K31"/>
  <c r="J31"/>
  <c r="B9" i="94" s="1"/>
  <c r="AG30" i="93"/>
  <c r="AC30"/>
  <c r="Y30"/>
  <c r="U30"/>
  <c r="AG29"/>
  <c r="AC29"/>
  <c r="Y29"/>
  <c r="U29"/>
  <c r="AG28"/>
  <c r="AC28"/>
  <c r="Y28"/>
  <c r="U28"/>
  <c r="AG27"/>
  <c r="AC27"/>
  <c r="Y27"/>
  <c r="U27"/>
  <c r="AG26"/>
  <c r="AC26"/>
  <c r="Y26"/>
  <c r="U26"/>
  <c r="AG25"/>
  <c r="AC25"/>
  <c r="Y25"/>
  <c r="U25"/>
  <c r="AG24"/>
  <c r="AC24"/>
  <c r="Y24"/>
  <c r="U24"/>
  <c r="AG23"/>
  <c r="AC23"/>
  <c r="Y23"/>
  <c r="U23"/>
  <c r="AG22"/>
  <c r="AC22"/>
  <c r="Y22"/>
  <c r="U22"/>
  <c r="AG21"/>
  <c r="AC21"/>
  <c r="Y21"/>
  <c r="Y31" s="1"/>
  <c r="U21"/>
  <c r="AF19"/>
  <c r="AE19"/>
  <c r="AD19"/>
  <c r="AB19"/>
  <c r="AA19"/>
  <c r="Z19"/>
  <c r="X19"/>
  <c r="W19"/>
  <c r="V19"/>
  <c r="T19"/>
  <c r="S19"/>
  <c r="R19"/>
  <c r="O19"/>
  <c r="F8" i="94" s="1"/>
  <c r="N19" i="93"/>
  <c r="M19"/>
  <c r="K19"/>
  <c r="J19"/>
  <c r="AG18"/>
  <c r="AC18"/>
  <c r="Y18"/>
  <c r="U18"/>
  <c r="AG17"/>
  <c r="AC17"/>
  <c r="Y17"/>
  <c r="U17"/>
  <c r="AG16"/>
  <c r="AC16"/>
  <c r="Y16"/>
  <c r="U16"/>
  <c r="AG15"/>
  <c r="AC15"/>
  <c r="Y15"/>
  <c r="U15"/>
  <c r="AG14"/>
  <c r="AC14"/>
  <c r="Y14"/>
  <c r="U14"/>
  <c r="AG13"/>
  <c r="AC13"/>
  <c r="Y13"/>
  <c r="U13"/>
  <c r="AG12"/>
  <c r="AC12"/>
  <c r="Y12"/>
  <c r="U12"/>
  <c r="AG11"/>
  <c r="AC11"/>
  <c r="Y11"/>
  <c r="U11"/>
  <c r="AG10"/>
  <c r="AC10"/>
  <c r="Y10"/>
  <c r="U10"/>
  <c r="AG9"/>
  <c r="AC9"/>
  <c r="AC19" s="1"/>
  <c r="Y9"/>
  <c r="U9"/>
  <c r="C18" i="92"/>
  <c r="B18"/>
  <c r="Y17"/>
  <c r="A5"/>
  <c r="A24" s="1"/>
  <c r="A3"/>
  <c r="A1"/>
  <c r="A192" i="91"/>
  <c r="AF191"/>
  <c r="U23" i="92" s="1"/>
  <c r="AE191" i="91"/>
  <c r="T23" i="92" s="1"/>
  <c r="AD191" i="91"/>
  <c r="S23" i="92" s="1"/>
  <c r="AB191" i="91"/>
  <c r="Q23" i="92" s="1"/>
  <c r="AA191" i="91"/>
  <c r="P23" i="92" s="1"/>
  <c r="Z191" i="91"/>
  <c r="O23" i="92" s="1"/>
  <c r="X191" i="91"/>
  <c r="M23" i="92" s="1"/>
  <c r="W191" i="91"/>
  <c r="L23" i="92" s="1"/>
  <c r="V191" i="91"/>
  <c r="K23" i="92" s="1"/>
  <c r="T191" i="91"/>
  <c r="I23" i="92" s="1"/>
  <c r="S191" i="91"/>
  <c r="H23" i="92" s="1"/>
  <c r="R191" i="91"/>
  <c r="G23" i="92" s="1"/>
  <c r="O191" i="91"/>
  <c r="F23" i="92" s="1"/>
  <c r="N191" i="91"/>
  <c r="E23" i="92" s="1"/>
  <c r="M191" i="91"/>
  <c r="D23" i="92" s="1"/>
  <c r="K191" i="91"/>
  <c r="C23" i="92" s="1"/>
  <c r="AG190" i="91"/>
  <c r="AC190"/>
  <c r="Y190"/>
  <c r="U190"/>
  <c r="AG189"/>
  <c r="AG191" s="1"/>
  <c r="V23" i="92" s="1"/>
  <c r="AC189" i="91"/>
  <c r="AC191" s="1"/>
  <c r="R23" i="92" s="1"/>
  <c r="Y189" i="91"/>
  <c r="Y191" s="1"/>
  <c r="N23" i="92" s="1"/>
  <c r="U189" i="91"/>
  <c r="U191" s="1"/>
  <c r="J23" i="92" s="1"/>
  <c r="AF187" i="91"/>
  <c r="U22" i="92" s="1"/>
  <c r="AE187" i="91"/>
  <c r="T22" i="92" s="1"/>
  <c r="AD187" i="91"/>
  <c r="S22" i="92" s="1"/>
  <c r="AB187" i="91"/>
  <c r="Q22" i="92" s="1"/>
  <c r="AA187" i="91"/>
  <c r="P22" i="92" s="1"/>
  <c r="Z187" i="91"/>
  <c r="O22" i="92" s="1"/>
  <c r="X187" i="91"/>
  <c r="M22" i="92" s="1"/>
  <c r="W187" i="91"/>
  <c r="L22" i="92" s="1"/>
  <c r="V187" i="91"/>
  <c r="K22" i="92" s="1"/>
  <c r="T187" i="91"/>
  <c r="I22" i="92" s="1"/>
  <c r="S187" i="91"/>
  <c r="H22" i="92" s="1"/>
  <c r="R187" i="91"/>
  <c r="G22" i="92" s="1"/>
  <c r="O187" i="91"/>
  <c r="F22" i="92" s="1"/>
  <c r="N187" i="91"/>
  <c r="E22" i="92" s="1"/>
  <c r="M187" i="91"/>
  <c r="D22" i="92" s="1"/>
  <c r="K187" i="91"/>
  <c r="C22" i="92" s="1"/>
  <c r="J187" i="91"/>
  <c r="B22" i="92" s="1"/>
  <c r="AG186" i="91"/>
  <c r="AC186"/>
  <c r="Y186"/>
  <c r="U186"/>
  <c r="AG185"/>
  <c r="AC185"/>
  <c r="Y185"/>
  <c r="U185"/>
  <c r="AG184"/>
  <c r="AC184"/>
  <c r="Y184"/>
  <c r="U184"/>
  <c r="AG183"/>
  <c r="AC183"/>
  <c r="Y183"/>
  <c r="U183"/>
  <c r="AG182"/>
  <c r="AC182"/>
  <c r="Y182"/>
  <c r="U182"/>
  <c r="AG181"/>
  <c r="AC181"/>
  <c r="Y181"/>
  <c r="U181"/>
  <c r="AG180"/>
  <c r="AC180"/>
  <c r="Y180"/>
  <c r="U180"/>
  <c r="AH180" s="1"/>
  <c r="AG179"/>
  <c r="AC179"/>
  <c r="Y179"/>
  <c r="U179"/>
  <c r="AG178"/>
  <c r="AC178"/>
  <c r="Y178"/>
  <c r="U178"/>
  <c r="AH178" s="1"/>
  <c r="AG177"/>
  <c r="AC177"/>
  <c r="AC187" s="1"/>
  <c r="R22" i="92" s="1"/>
  <c r="Y177" i="91"/>
  <c r="U177"/>
  <c r="AF175"/>
  <c r="U21" i="92" s="1"/>
  <c r="AE175" i="91"/>
  <c r="T21" i="92" s="1"/>
  <c r="AD175" i="91"/>
  <c r="S21" i="92" s="1"/>
  <c r="AB175" i="91"/>
  <c r="Q21" i="92" s="1"/>
  <c r="AA175" i="91"/>
  <c r="P21" i="92" s="1"/>
  <c r="Z175" i="91"/>
  <c r="O21" i="92" s="1"/>
  <c r="X175" i="91"/>
  <c r="M21" i="92" s="1"/>
  <c r="W175" i="91"/>
  <c r="L21" i="92" s="1"/>
  <c r="V175" i="91"/>
  <c r="K21" i="92" s="1"/>
  <c r="T175" i="91"/>
  <c r="I21" i="92" s="1"/>
  <c r="S175" i="91"/>
  <c r="H21" i="92" s="1"/>
  <c r="R175" i="91"/>
  <c r="G21" i="92" s="1"/>
  <c r="O175" i="91"/>
  <c r="F21" i="92" s="1"/>
  <c r="N175" i="91"/>
  <c r="E21" i="92" s="1"/>
  <c r="M175" i="91"/>
  <c r="D21" i="92" s="1"/>
  <c r="K175" i="91"/>
  <c r="C21" i="92" s="1"/>
  <c r="J175" i="91"/>
  <c r="B21" i="92" s="1"/>
  <c r="AG174" i="91"/>
  <c r="AC174"/>
  <c r="Y174"/>
  <c r="U174"/>
  <c r="AG173"/>
  <c r="AC173"/>
  <c r="Y173"/>
  <c r="U173"/>
  <c r="AG172"/>
  <c r="AC172"/>
  <c r="Y172"/>
  <c r="U172"/>
  <c r="AG171"/>
  <c r="AC171"/>
  <c r="Y171"/>
  <c r="U171"/>
  <c r="AG170"/>
  <c r="AC170"/>
  <c r="Y170"/>
  <c r="U170"/>
  <c r="AG169"/>
  <c r="AC169"/>
  <c r="Y169"/>
  <c r="U169"/>
  <c r="AH169" s="1"/>
  <c r="AI169" s="1"/>
  <c r="AG168"/>
  <c r="AC168"/>
  <c r="Y168"/>
  <c r="U168"/>
  <c r="AG167"/>
  <c r="AC167"/>
  <c r="Y167"/>
  <c r="U167"/>
  <c r="AG166"/>
  <c r="AC166"/>
  <c r="Y166"/>
  <c r="U166"/>
  <c r="AH166" s="1"/>
  <c r="AG165"/>
  <c r="AC165"/>
  <c r="AC175" s="1"/>
  <c r="R21" i="92" s="1"/>
  <c r="Y165" i="91"/>
  <c r="U165"/>
  <c r="AF163"/>
  <c r="U20" i="92" s="1"/>
  <c r="AE163" i="91"/>
  <c r="T20" i="92" s="1"/>
  <c r="AD163" i="91"/>
  <c r="S20" i="92" s="1"/>
  <c r="AB163" i="91"/>
  <c r="Q20" i="92" s="1"/>
  <c r="AA163" i="91"/>
  <c r="P20" i="92" s="1"/>
  <c r="Z163" i="91"/>
  <c r="O20" i="92" s="1"/>
  <c r="X163" i="91"/>
  <c r="M20" i="92" s="1"/>
  <c r="W163" i="91"/>
  <c r="L20" i="92" s="1"/>
  <c r="V163" i="91"/>
  <c r="K20" i="92" s="1"/>
  <c r="T163" i="91"/>
  <c r="I20" i="92" s="1"/>
  <c r="S163" i="91"/>
  <c r="H20" i="92" s="1"/>
  <c r="R163" i="91"/>
  <c r="G20" i="92" s="1"/>
  <c r="O163" i="91"/>
  <c r="F20" i="92" s="1"/>
  <c r="N163" i="91"/>
  <c r="E20" i="92" s="1"/>
  <c r="M163" i="91"/>
  <c r="D20" i="92" s="1"/>
  <c r="K163" i="91"/>
  <c r="C20" i="92" s="1"/>
  <c r="J163" i="91"/>
  <c r="B20" i="92" s="1"/>
  <c r="AG162" i="91"/>
  <c r="AC162"/>
  <c r="Y162"/>
  <c r="U162"/>
  <c r="AG161"/>
  <c r="AC161"/>
  <c r="Y161"/>
  <c r="U161"/>
  <c r="AG160"/>
  <c r="AC160"/>
  <c r="Y160"/>
  <c r="U160"/>
  <c r="AG159"/>
  <c r="AC159"/>
  <c r="Y159"/>
  <c r="U159"/>
  <c r="AG158"/>
  <c r="AC158"/>
  <c r="Y158"/>
  <c r="U158"/>
  <c r="AG157"/>
  <c r="AC157"/>
  <c r="Y157"/>
  <c r="U157"/>
  <c r="AG156"/>
  <c r="AC156"/>
  <c r="Y156"/>
  <c r="U156"/>
  <c r="AG155"/>
  <c r="AC155"/>
  <c r="Y155"/>
  <c r="U155"/>
  <c r="AG154"/>
  <c r="AC154"/>
  <c r="Y154"/>
  <c r="U154"/>
  <c r="AG153"/>
  <c r="AC153"/>
  <c r="Y153"/>
  <c r="U153"/>
  <c r="AF151"/>
  <c r="U19" i="92" s="1"/>
  <c r="AE151" i="91"/>
  <c r="T19" i="92" s="1"/>
  <c r="AD151" i="91"/>
  <c r="S19" i="92" s="1"/>
  <c r="AB151" i="91"/>
  <c r="Q19" i="92" s="1"/>
  <c r="AA151" i="91"/>
  <c r="P19" i="92" s="1"/>
  <c r="Z151" i="91"/>
  <c r="O19" i="92" s="1"/>
  <c r="X151" i="91"/>
  <c r="M19" i="92" s="1"/>
  <c r="W151" i="91"/>
  <c r="L19" i="92" s="1"/>
  <c r="V151" i="91"/>
  <c r="K19" i="92" s="1"/>
  <c r="T151" i="91"/>
  <c r="I19" i="92" s="1"/>
  <c r="S151" i="91"/>
  <c r="H19" i="92" s="1"/>
  <c r="R151" i="91"/>
  <c r="G19" i="92" s="1"/>
  <c r="O151" i="91"/>
  <c r="F19" i="92" s="1"/>
  <c r="N151" i="91"/>
  <c r="E19" i="92" s="1"/>
  <c r="M151" i="91"/>
  <c r="D19" i="92" s="1"/>
  <c r="K151" i="91"/>
  <c r="C19" i="92" s="1"/>
  <c r="J151" i="91"/>
  <c r="B19" i="92" s="1"/>
  <c r="AG150" i="91"/>
  <c r="AC150"/>
  <c r="Y150"/>
  <c r="U150"/>
  <c r="AG149"/>
  <c r="AC149"/>
  <c r="Y149"/>
  <c r="U149"/>
  <c r="AG148"/>
  <c r="AC148"/>
  <c r="Y148"/>
  <c r="U148"/>
  <c r="AG147"/>
  <c r="AC147"/>
  <c r="Y147"/>
  <c r="U147"/>
  <c r="AG146"/>
  <c r="AC146"/>
  <c r="Y146"/>
  <c r="U146"/>
  <c r="AG145"/>
  <c r="AC145"/>
  <c r="Y145"/>
  <c r="U145"/>
  <c r="AG144"/>
  <c r="AC144"/>
  <c r="Y144"/>
  <c r="U144"/>
  <c r="AG143"/>
  <c r="AC143"/>
  <c r="Y143"/>
  <c r="U143"/>
  <c r="AG142"/>
  <c r="AC142"/>
  <c r="Y142"/>
  <c r="U142"/>
  <c r="AG141"/>
  <c r="AC141"/>
  <c r="Y141"/>
  <c r="U141"/>
  <c r="AF139"/>
  <c r="U18" i="92" s="1"/>
  <c r="AE139" i="91"/>
  <c r="T18" i="92" s="1"/>
  <c r="AD139" i="91"/>
  <c r="S18" i="92" s="1"/>
  <c r="AB139" i="91"/>
  <c r="Q18" i="92" s="1"/>
  <c r="AA139" i="91"/>
  <c r="P18" i="92" s="1"/>
  <c r="Z139" i="91"/>
  <c r="O18" i="92" s="1"/>
  <c r="X139" i="91"/>
  <c r="M18" i="92" s="1"/>
  <c r="W139" i="91"/>
  <c r="L18" i="92" s="1"/>
  <c r="V139" i="91"/>
  <c r="K18" i="92" s="1"/>
  <c r="T139" i="91"/>
  <c r="I18" i="92" s="1"/>
  <c r="S139" i="91"/>
  <c r="H18" i="92" s="1"/>
  <c r="R139" i="91"/>
  <c r="G18" i="92" s="1"/>
  <c r="O139" i="91"/>
  <c r="F18" i="92" s="1"/>
  <c r="N139" i="91"/>
  <c r="E18" i="92" s="1"/>
  <c r="M139" i="91"/>
  <c r="D18" i="92" s="1"/>
  <c r="AG138" i="91"/>
  <c r="AC138"/>
  <c r="Y138"/>
  <c r="U138"/>
  <c r="AG137"/>
  <c r="AC137"/>
  <c r="Y137"/>
  <c r="U137"/>
  <c r="AG136"/>
  <c r="AC136"/>
  <c r="Y136"/>
  <c r="U136"/>
  <c r="AG135"/>
  <c r="AC135"/>
  <c r="Y135"/>
  <c r="U135"/>
  <c r="AG134"/>
  <c r="AC134"/>
  <c r="Y134"/>
  <c r="U134"/>
  <c r="AG133"/>
  <c r="AC133"/>
  <c r="Y133"/>
  <c r="U133"/>
  <c r="AG132"/>
  <c r="AC132"/>
  <c r="Y132"/>
  <c r="U132"/>
  <c r="AG131"/>
  <c r="AC131"/>
  <c r="Y131"/>
  <c r="U131"/>
  <c r="AG130"/>
  <c r="AC130"/>
  <c r="Y130"/>
  <c r="U130"/>
  <c r="AG129"/>
  <c r="AC129"/>
  <c r="Y129"/>
  <c r="U129"/>
  <c r="AF127"/>
  <c r="U17" i="92" s="1"/>
  <c r="AE127" i="91"/>
  <c r="T17" i="92" s="1"/>
  <c r="AD127" i="91"/>
  <c r="S17" i="92" s="1"/>
  <c r="AB127" i="91"/>
  <c r="Q17" i="92" s="1"/>
  <c r="AA127" i="91"/>
  <c r="P17" i="92" s="1"/>
  <c r="Z127" i="91"/>
  <c r="O17" i="92" s="1"/>
  <c r="X127" i="91"/>
  <c r="M17" i="92" s="1"/>
  <c r="W127" i="91"/>
  <c r="L17" i="92" s="1"/>
  <c r="V127" i="91"/>
  <c r="K17" i="92" s="1"/>
  <c r="T127" i="91"/>
  <c r="I17" i="92" s="1"/>
  <c r="S127" i="91"/>
  <c r="H17" i="92" s="1"/>
  <c r="R127" i="91"/>
  <c r="G17" i="92" s="1"/>
  <c r="O127" i="91"/>
  <c r="F17" i="92" s="1"/>
  <c r="N127" i="91"/>
  <c r="E17" i="92" s="1"/>
  <c r="M127" i="91"/>
  <c r="D17" i="92" s="1"/>
  <c r="K127" i="91"/>
  <c r="C17" i="92" s="1"/>
  <c r="J127" i="91"/>
  <c r="B17" i="92" s="1"/>
  <c r="AG126" i="91"/>
  <c r="AC126"/>
  <c r="Y126"/>
  <c r="U126"/>
  <c r="AG125"/>
  <c r="AC125"/>
  <c r="Y125"/>
  <c r="U125"/>
  <c r="AG124"/>
  <c r="AC124"/>
  <c r="Y124"/>
  <c r="U124"/>
  <c r="AG123"/>
  <c r="AC123"/>
  <c r="Y123"/>
  <c r="U123"/>
  <c r="AH123" s="1"/>
  <c r="AI123" s="1"/>
  <c r="AG122"/>
  <c r="AC122"/>
  <c r="Y122"/>
  <c r="U122"/>
  <c r="AG121"/>
  <c r="AC121"/>
  <c r="Y121"/>
  <c r="U121"/>
  <c r="AH121" s="1"/>
  <c r="AG120"/>
  <c r="AC120"/>
  <c r="Y120"/>
  <c r="U120"/>
  <c r="AH120" s="1"/>
  <c r="AG119"/>
  <c r="AC119"/>
  <c r="Y119"/>
  <c r="U119"/>
  <c r="AG118"/>
  <c r="AC118"/>
  <c r="Y118"/>
  <c r="U118"/>
  <c r="AH118" s="1"/>
  <c r="AG117"/>
  <c r="AC117"/>
  <c r="Y117"/>
  <c r="U117"/>
  <c r="AF115"/>
  <c r="U16" i="92" s="1"/>
  <c r="AE115" i="91"/>
  <c r="T16" i="92" s="1"/>
  <c r="AD115" i="91"/>
  <c r="S16" i="92" s="1"/>
  <c r="AB115" i="91"/>
  <c r="Q16" i="92" s="1"/>
  <c r="AA115" i="91"/>
  <c r="P16" i="92" s="1"/>
  <c r="Z115" i="91"/>
  <c r="O16" i="92" s="1"/>
  <c r="X115" i="91"/>
  <c r="M16" i="92" s="1"/>
  <c r="W115" i="91"/>
  <c r="L16" i="92" s="1"/>
  <c r="V115" i="91"/>
  <c r="K16" i="92" s="1"/>
  <c r="T115" i="91"/>
  <c r="I16" i="92" s="1"/>
  <c r="S115" i="91"/>
  <c r="H16" i="92" s="1"/>
  <c r="R115" i="91"/>
  <c r="G16" i="92" s="1"/>
  <c r="O115" i="91"/>
  <c r="F16" i="92" s="1"/>
  <c r="N115" i="91"/>
  <c r="E16" i="92" s="1"/>
  <c r="M115" i="91"/>
  <c r="D16" i="92" s="1"/>
  <c r="K115" i="91"/>
  <c r="C16" i="92" s="1"/>
  <c r="J115" i="91"/>
  <c r="B16" i="92" s="1"/>
  <c r="AG114" i="91"/>
  <c r="AC114"/>
  <c r="Y114"/>
  <c r="U114"/>
  <c r="AG113"/>
  <c r="AC113"/>
  <c r="Y113"/>
  <c r="U113"/>
  <c r="AG112"/>
  <c r="AC112"/>
  <c r="Y112"/>
  <c r="U112"/>
  <c r="AG111"/>
  <c r="AC111"/>
  <c r="Y111"/>
  <c r="U111"/>
  <c r="AG110"/>
  <c r="AC110"/>
  <c r="Y110"/>
  <c r="U110"/>
  <c r="AG109"/>
  <c r="AC109"/>
  <c r="Y109"/>
  <c r="U109"/>
  <c r="AG108"/>
  <c r="AC108"/>
  <c r="Y108"/>
  <c r="U108"/>
  <c r="AG107"/>
  <c r="AC107"/>
  <c r="Y107"/>
  <c r="U107"/>
  <c r="AG106"/>
  <c r="AC106"/>
  <c r="Y106"/>
  <c r="U106"/>
  <c r="AG105"/>
  <c r="AG115" s="1"/>
  <c r="V16" i="92" s="1"/>
  <c r="AC105" i="91"/>
  <c r="Y105"/>
  <c r="Y115" s="1"/>
  <c r="N16" i="92" s="1"/>
  <c r="U105" i="91"/>
  <c r="U115" s="1"/>
  <c r="J16" i="92" s="1"/>
  <c r="AF103" i="91"/>
  <c r="U15" i="92" s="1"/>
  <c r="AE103" i="91"/>
  <c r="T15" i="92" s="1"/>
  <c r="AD103" i="91"/>
  <c r="S15" i="92" s="1"/>
  <c r="AB103" i="91"/>
  <c r="Q15" i="92" s="1"/>
  <c r="AA103" i="91"/>
  <c r="P15" i="92" s="1"/>
  <c r="Z103" i="91"/>
  <c r="O15" i="92" s="1"/>
  <c r="X103" i="91"/>
  <c r="M15" i="92" s="1"/>
  <c r="W103" i="91"/>
  <c r="L15" i="92" s="1"/>
  <c r="V103" i="91"/>
  <c r="K15" i="92" s="1"/>
  <c r="T103" i="91"/>
  <c r="I15" i="92" s="1"/>
  <c r="S103" i="91"/>
  <c r="H15" i="92" s="1"/>
  <c r="R103" i="91"/>
  <c r="G15" i="92" s="1"/>
  <c r="O103" i="91"/>
  <c r="F15" i="92" s="1"/>
  <c r="N103" i="91"/>
  <c r="E15" i="92" s="1"/>
  <c r="M103" i="91"/>
  <c r="D15" i="92" s="1"/>
  <c r="K103" i="91"/>
  <c r="C15" i="92" s="1"/>
  <c r="J103" i="91"/>
  <c r="B15" i="92" s="1"/>
  <c r="AG102" i="91"/>
  <c r="AC102"/>
  <c r="Y102"/>
  <c r="U102"/>
  <c r="AG101"/>
  <c r="AC101"/>
  <c r="Y101"/>
  <c r="U101"/>
  <c r="AG100"/>
  <c r="AC100"/>
  <c r="Y100"/>
  <c r="U100"/>
  <c r="AG99"/>
  <c r="AC99"/>
  <c r="Y99"/>
  <c r="U99"/>
  <c r="AG98"/>
  <c r="AC98"/>
  <c r="Y98"/>
  <c r="U98"/>
  <c r="AG97"/>
  <c r="AC97"/>
  <c r="Y97"/>
  <c r="U97"/>
  <c r="AG96"/>
  <c r="AC96"/>
  <c r="Y96"/>
  <c r="U96"/>
  <c r="AG95"/>
  <c r="AC95"/>
  <c r="Y95"/>
  <c r="U95"/>
  <c r="AG94"/>
  <c r="AC94"/>
  <c r="Y94"/>
  <c r="U94"/>
  <c r="AG93"/>
  <c r="AC93"/>
  <c r="Y93"/>
  <c r="Y103" s="1"/>
  <c r="N15" i="92" s="1"/>
  <c r="U93" i="91"/>
  <c r="AF91"/>
  <c r="U14" i="92" s="1"/>
  <c r="AE91" i="91"/>
  <c r="T14" i="92" s="1"/>
  <c r="AD91" i="91"/>
  <c r="S14" i="92" s="1"/>
  <c r="AB91" i="91"/>
  <c r="Q14" i="92" s="1"/>
  <c r="AA91" i="91"/>
  <c r="P14" i="92" s="1"/>
  <c r="Z91" i="91"/>
  <c r="O14" i="92" s="1"/>
  <c r="X91" i="91"/>
  <c r="M14" i="92" s="1"/>
  <c r="W91" i="91"/>
  <c r="L14" i="92" s="1"/>
  <c r="V91" i="91"/>
  <c r="K14" i="92" s="1"/>
  <c r="T91" i="91"/>
  <c r="I14" i="92" s="1"/>
  <c r="S91" i="91"/>
  <c r="H14" i="92" s="1"/>
  <c r="R91" i="91"/>
  <c r="G14" i="92" s="1"/>
  <c r="O91" i="91"/>
  <c r="F14" i="92" s="1"/>
  <c r="N91" i="91"/>
  <c r="E14" i="92" s="1"/>
  <c r="M91" i="91"/>
  <c r="D14" i="92" s="1"/>
  <c r="K91" i="91"/>
  <c r="C14" i="92" s="1"/>
  <c r="J91" i="91"/>
  <c r="B14" i="92" s="1"/>
  <c r="AG90" i="91"/>
  <c r="AC90"/>
  <c r="Y90"/>
  <c r="U90"/>
  <c r="AG89"/>
  <c r="AC89"/>
  <c r="Y89"/>
  <c r="U89"/>
  <c r="AG88"/>
  <c r="AC88"/>
  <c r="Y88"/>
  <c r="U88"/>
  <c r="AH88" s="1"/>
  <c r="AG87"/>
  <c r="AC87"/>
  <c r="Y87"/>
  <c r="U87"/>
  <c r="AG86"/>
  <c r="AC86"/>
  <c r="Y86"/>
  <c r="U86"/>
  <c r="AG85"/>
  <c r="AC85"/>
  <c r="Y85"/>
  <c r="U85"/>
  <c r="AH85" s="1"/>
  <c r="AI85" s="1"/>
  <c r="AG84"/>
  <c r="AC84"/>
  <c r="Y84"/>
  <c r="U84"/>
  <c r="AG83"/>
  <c r="AC83"/>
  <c r="Y83"/>
  <c r="U83"/>
  <c r="AH83" s="1"/>
  <c r="AG82"/>
  <c r="AC82"/>
  <c r="Y82"/>
  <c r="U82"/>
  <c r="AH82" s="1"/>
  <c r="AG81"/>
  <c r="AC81"/>
  <c r="AC91" s="1"/>
  <c r="R14" i="92" s="1"/>
  <c r="Y81" i="91"/>
  <c r="U81"/>
  <c r="U91" s="1"/>
  <c r="J14" i="92" s="1"/>
  <c r="AF79" i="91"/>
  <c r="U13" i="92" s="1"/>
  <c r="AE79" i="91"/>
  <c r="T13" i="92" s="1"/>
  <c r="AD79" i="91"/>
  <c r="S13" i="92" s="1"/>
  <c r="AB79" i="91"/>
  <c r="Q13" i="92" s="1"/>
  <c r="AA79" i="91"/>
  <c r="P13" i="92" s="1"/>
  <c r="Z79" i="91"/>
  <c r="O13" i="92" s="1"/>
  <c r="X79" i="91"/>
  <c r="M13" i="92" s="1"/>
  <c r="W79" i="91"/>
  <c r="L13" i="92" s="1"/>
  <c r="V79" i="91"/>
  <c r="K13" i="92" s="1"/>
  <c r="T79" i="91"/>
  <c r="I13" i="92" s="1"/>
  <c r="S79" i="91"/>
  <c r="H13" i="92" s="1"/>
  <c r="R79" i="91"/>
  <c r="G13" i="92" s="1"/>
  <c r="O79" i="91"/>
  <c r="F13" i="92" s="1"/>
  <c r="N79" i="91"/>
  <c r="E13" i="92" s="1"/>
  <c r="M79" i="91"/>
  <c r="D13" i="92" s="1"/>
  <c r="K79" i="91"/>
  <c r="C13" i="92" s="1"/>
  <c r="J79" i="91"/>
  <c r="B13" i="92" s="1"/>
  <c r="AG78" i="91"/>
  <c r="AC78"/>
  <c r="Y78"/>
  <c r="U78"/>
  <c r="AG77"/>
  <c r="AC77"/>
  <c r="Y77"/>
  <c r="U77"/>
  <c r="AG76"/>
  <c r="AC76"/>
  <c r="Y76"/>
  <c r="U76"/>
  <c r="AG75"/>
  <c r="AC75"/>
  <c r="Y75"/>
  <c r="U75"/>
  <c r="AG74"/>
  <c r="AC74"/>
  <c r="Y74"/>
  <c r="U74"/>
  <c r="AG73"/>
  <c r="AC73"/>
  <c r="Y73"/>
  <c r="U73"/>
  <c r="AG72"/>
  <c r="AC72"/>
  <c r="Y72"/>
  <c r="U72"/>
  <c r="AG71"/>
  <c r="AC71"/>
  <c r="Y71"/>
  <c r="U71"/>
  <c r="AG70"/>
  <c r="AC70"/>
  <c r="Y70"/>
  <c r="U70"/>
  <c r="AG69"/>
  <c r="AC69"/>
  <c r="Y69"/>
  <c r="U69"/>
  <c r="AF67"/>
  <c r="U12" i="92" s="1"/>
  <c r="AE67" i="91"/>
  <c r="T12" i="92" s="1"/>
  <c r="AD67" i="91"/>
  <c r="S12" i="92" s="1"/>
  <c r="AB67" i="91"/>
  <c r="Q12" i="92" s="1"/>
  <c r="AA67" i="91"/>
  <c r="P12" i="92" s="1"/>
  <c r="Z67" i="91"/>
  <c r="O12" i="92" s="1"/>
  <c r="X67" i="91"/>
  <c r="M12" i="92" s="1"/>
  <c r="W67" i="91"/>
  <c r="L12" i="92" s="1"/>
  <c r="V67" i="91"/>
  <c r="K12" i="92" s="1"/>
  <c r="T67" i="91"/>
  <c r="I12" i="92" s="1"/>
  <c r="S67" i="91"/>
  <c r="H12" i="92" s="1"/>
  <c r="R67" i="91"/>
  <c r="G12" i="92" s="1"/>
  <c r="O67" i="91"/>
  <c r="F12" i="92" s="1"/>
  <c r="N67" i="91"/>
  <c r="E12" i="92" s="1"/>
  <c r="M67" i="91"/>
  <c r="D12" i="92" s="1"/>
  <c r="K67" i="91"/>
  <c r="C12" i="92" s="1"/>
  <c r="J67" i="91"/>
  <c r="B12" i="92" s="1"/>
  <c r="AG66" i="91"/>
  <c r="AC66"/>
  <c r="Y66"/>
  <c r="U66"/>
  <c r="AG65"/>
  <c r="AC65"/>
  <c r="Y65"/>
  <c r="U65"/>
  <c r="AG64"/>
  <c r="AC64"/>
  <c r="Y64"/>
  <c r="U64"/>
  <c r="AG63"/>
  <c r="AC63"/>
  <c r="Y63"/>
  <c r="U63"/>
  <c r="AG62"/>
  <c r="AC62"/>
  <c r="Y62"/>
  <c r="U62"/>
  <c r="AG61"/>
  <c r="AC61"/>
  <c r="Y61"/>
  <c r="U61"/>
  <c r="AG60"/>
  <c r="AC60"/>
  <c r="Y60"/>
  <c r="U60"/>
  <c r="AG59"/>
  <c r="AC59"/>
  <c r="Y59"/>
  <c r="U59"/>
  <c r="AG58"/>
  <c r="AC58"/>
  <c r="Y58"/>
  <c r="U58"/>
  <c r="AG57"/>
  <c r="AC57"/>
  <c r="Y57"/>
  <c r="U57"/>
  <c r="AF55"/>
  <c r="U11" i="92" s="1"/>
  <c r="AE55" i="91"/>
  <c r="T11" i="92" s="1"/>
  <c r="AD55" i="91"/>
  <c r="S11" i="92" s="1"/>
  <c r="AB55" i="91"/>
  <c r="Q11" i="92" s="1"/>
  <c r="AA55" i="91"/>
  <c r="P11" i="92" s="1"/>
  <c r="Z55" i="91"/>
  <c r="O11" i="92" s="1"/>
  <c r="X55" i="91"/>
  <c r="M11" i="92" s="1"/>
  <c r="W55" i="91"/>
  <c r="L11" i="92" s="1"/>
  <c r="V55" i="91"/>
  <c r="K11" i="92" s="1"/>
  <c r="T55" i="91"/>
  <c r="I11" i="92" s="1"/>
  <c r="S55" i="91"/>
  <c r="H11" i="92" s="1"/>
  <c r="R55" i="91"/>
  <c r="G11" i="92" s="1"/>
  <c r="O55" i="91"/>
  <c r="F11" i="92" s="1"/>
  <c r="N55" i="91"/>
  <c r="E11" i="92" s="1"/>
  <c r="M55" i="91"/>
  <c r="D11" i="92" s="1"/>
  <c r="K55" i="91"/>
  <c r="C11" i="92" s="1"/>
  <c r="J55" i="91"/>
  <c r="B11" i="92" s="1"/>
  <c r="AG54" i="91"/>
  <c r="AC54"/>
  <c r="Y54"/>
  <c r="U54"/>
  <c r="AG53"/>
  <c r="AC53"/>
  <c r="Y53"/>
  <c r="U53"/>
  <c r="AG52"/>
  <c r="AC52"/>
  <c r="Y52"/>
  <c r="U52"/>
  <c r="AG51"/>
  <c r="AC51"/>
  <c r="Y51"/>
  <c r="U51"/>
  <c r="AG50"/>
  <c r="AC50"/>
  <c r="Y50"/>
  <c r="U50"/>
  <c r="AG49"/>
  <c r="AC49"/>
  <c r="Y49"/>
  <c r="U49"/>
  <c r="AG48"/>
  <c r="AC48"/>
  <c r="Y48"/>
  <c r="U48"/>
  <c r="AG47"/>
  <c r="AC47"/>
  <c r="Y47"/>
  <c r="U47"/>
  <c r="AG46"/>
  <c r="AC46"/>
  <c r="Y46"/>
  <c r="U46"/>
  <c r="AG45"/>
  <c r="AC45"/>
  <c r="Y45"/>
  <c r="U45"/>
  <c r="AF43"/>
  <c r="U10" i="92" s="1"/>
  <c r="AE43" i="91"/>
  <c r="T10" i="92" s="1"/>
  <c r="AD43" i="91"/>
  <c r="S10" i="92" s="1"/>
  <c r="AB43" i="91"/>
  <c r="Q10" i="92" s="1"/>
  <c r="AA43" i="91"/>
  <c r="P10" i="92" s="1"/>
  <c r="Z43" i="91"/>
  <c r="O10" i="92" s="1"/>
  <c r="X43" i="91"/>
  <c r="M10" i="92" s="1"/>
  <c r="W43" i="91"/>
  <c r="L10" i="92" s="1"/>
  <c r="V43" i="91"/>
  <c r="K10" i="92" s="1"/>
  <c r="T43" i="91"/>
  <c r="I10" i="92" s="1"/>
  <c r="S43" i="91"/>
  <c r="H10" i="92" s="1"/>
  <c r="R43" i="91"/>
  <c r="G10" i="92" s="1"/>
  <c r="O43" i="91"/>
  <c r="F10" i="92" s="1"/>
  <c r="N43" i="91"/>
  <c r="E10" i="92" s="1"/>
  <c r="M43" i="91"/>
  <c r="D10" i="92" s="1"/>
  <c r="K43" i="91"/>
  <c r="C10" i="92" s="1"/>
  <c r="J43" i="91"/>
  <c r="B10" i="92" s="1"/>
  <c r="AG42" i="91"/>
  <c r="AC42"/>
  <c r="Y42"/>
  <c r="U42"/>
  <c r="AG41"/>
  <c r="AC41"/>
  <c r="Y41"/>
  <c r="U41"/>
  <c r="AH41" s="1"/>
  <c r="AI41" s="1"/>
  <c r="AG40"/>
  <c r="AC40"/>
  <c r="Y40"/>
  <c r="U40"/>
  <c r="AG39"/>
  <c r="AC39"/>
  <c r="Y39"/>
  <c r="U39"/>
  <c r="AH39" s="1"/>
  <c r="AG38"/>
  <c r="AC38"/>
  <c r="Y38"/>
  <c r="U38"/>
  <c r="AH38" s="1"/>
  <c r="AG37"/>
  <c r="AC37"/>
  <c r="Y37"/>
  <c r="U37"/>
  <c r="AG36"/>
  <c r="AC36"/>
  <c r="Y36"/>
  <c r="U36"/>
  <c r="AH36" s="1"/>
  <c r="AG35"/>
  <c r="AC35"/>
  <c r="Y35"/>
  <c r="U35"/>
  <c r="AG34"/>
  <c r="AC34"/>
  <c r="Y34"/>
  <c r="U34"/>
  <c r="AG33"/>
  <c r="AC33"/>
  <c r="AC43" s="1"/>
  <c r="R10" i="92" s="1"/>
  <c r="Y33" i="91"/>
  <c r="U33"/>
  <c r="AH33" s="1"/>
  <c r="AF31"/>
  <c r="U9" i="92" s="1"/>
  <c r="AE31" i="91"/>
  <c r="T9" i="92" s="1"/>
  <c r="AD31" i="91"/>
  <c r="S9" i="92" s="1"/>
  <c r="AB31" i="91"/>
  <c r="Q9" i="92" s="1"/>
  <c r="AA31" i="91"/>
  <c r="P9" i="92" s="1"/>
  <c r="Z31" i="91"/>
  <c r="O9" i="92" s="1"/>
  <c r="X31" i="91"/>
  <c r="W31"/>
  <c r="L9" i="92" s="1"/>
  <c r="V31" i="91"/>
  <c r="K9" i="92" s="1"/>
  <c r="T31" i="91"/>
  <c r="S31"/>
  <c r="H9" i="92" s="1"/>
  <c r="R31" i="91"/>
  <c r="G9" i="92" s="1"/>
  <c r="O31" i="91"/>
  <c r="F9" i="92" s="1"/>
  <c r="N31" i="91"/>
  <c r="E9" i="92" s="1"/>
  <c r="M31" i="91"/>
  <c r="D9" i="92" s="1"/>
  <c r="K31" i="91"/>
  <c r="C9" i="92" s="1"/>
  <c r="J31" i="91"/>
  <c r="B9" i="92" s="1"/>
  <c r="AG30" i="91"/>
  <c r="AC30"/>
  <c r="Y30"/>
  <c r="U30"/>
  <c r="AG29"/>
  <c r="AC29"/>
  <c r="Y29"/>
  <c r="U29"/>
  <c r="AG28"/>
  <c r="AC28"/>
  <c r="Y28"/>
  <c r="U28"/>
  <c r="AG27"/>
  <c r="AC27"/>
  <c r="Y27"/>
  <c r="U27"/>
  <c r="AG26"/>
  <c r="AC26"/>
  <c r="Y26"/>
  <c r="U26"/>
  <c r="AG25"/>
  <c r="AC25"/>
  <c r="Y25"/>
  <c r="U25"/>
  <c r="AG24"/>
  <c r="AC24"/>
  <c r="Y24"/>
  <c r="U24"/>
  <c r="AG23"/>
  <c r="AC23"/>
  <c r="Y23"/>
  <c r="U23"/>
  <c r="AG22"/>
  <c r="AC22"/>
  <c r="Y22"/>
  <c r="U22"/>
  <c r="AG21"/>
  <c r="AC21"/>
  <c r="Y21"/>
  <c r="U21"/>
  <c r="AF19"/>
  <c r="U8" i="92" s="1"/>
  <c r="AE19" i="91"/>
  <c r="T8" i="92" s="1"/>
  <c r="AD19" i="91"/>
  <c r="AB19"/>
  <c r="Q8" i="92" s="1"/>
  <c r="AA19" i="91"/>
  <c r="P8" i="92" s="1"/>
  <c r="Z19" i="91"/>
  <c r="O8" i="92" s="1"/>
  <c r="Y19" i="91"/>
  <c r="N8" i="92" s="1"/>
  <c r="X19" i="91"/>
  <c r="M8" i="92" s="1"/>
  <c r="W19" i="91"/>
  <c r="L8" i="92" s="1"/>
  <c r="V19" i="91"/>
  <c r="T19"/>
  <c r="I8" i="92" s="1"/>
  <c r="S19" i="91"/>
  <c r="H8" i="92" s="1"/>
  <c r="R19" i="91"/>
  <c r="O19"/>
  <c r="F8" i="92" s="1"/>
  <c r="N19" i="91"/>
  <c r="E8" i="92" s="1"/>
  <c r="M19" i="91"/>
  <c r="D8" i="92" s="1"/>
  <c r="K19" i="91"/>
  <c r="J19"/>
  <c r="AG18"/>
  <c r="AC18"/>
  <c r="Y18"/>
  <c r="U18"/>
  <c r="AG17"/>
  <c r="AC17"/>
  <c r="Y17"/>
  <c r="U17"/>
  <c r="AG16"/>
  <c r="AC16"/>
  <c r="Y16"/>
  <c r="U16"/>
  <c r="AG15"/>
  <c r="AC15"/>
  <c r="Y15"/>
  <c r="U15"/>
  <c r="AG14"/>
  <c r="AC14"/>
  <c r="Y14"/>
  <c r="U14"/>
  <c r="AG13"/>
  <c r="AC13"/>
  <c r="Y13"/>
  <c r="U13"/>
  <c r="AG12"/>
  <c r="AC12"/>
  <c r="Y12"/>
  <c r="U12"/>
  <c r="AG11"/>
  <c r="AC11"/>
  <c r="Y11"/>
  <c r="U11"/>
  <c r="AG10"/>
  <c r="AC10"/>
  <c r="Y10"/>
  <c r="U10"/>
  <c r="AG9"/>
  <c r="AC9"/>
  <c r="Y9"/>
  <c r="U9"/>
  <c r="Q20" i="90"/>
  <c r="C18"/>
  <c r="B18"/>
  <c r="Y17"/>
  <c r="A5"/>
  <c r="A24" s="1"/>
  <c r="A3"/>
  <c r="A1"/>
  <c r="A193" i="89"/>
  <c r="AF192"/>
  <c r="U23" i="90" s="1"/>
  <c r="AE192" i="89"/>
  <c r="T23" i="90" s="1"/>
  <c r="AD192" i="89"/>
  <c r="S23" i="90" s="1"/>
  <c r="AB192" i="89"/>
  <c r="Q23" i="90" s="1"/>
  <c r="AA192" i="89"/>
  <c r="P23" i="90" s="1"/>
  <c r="Z192" i="89"/>
  <c r="O23" i="90" s="1"/>
  <c r="X192" i="89"/>
  <c r="M23" i="90" s="1"/>
  <c r="W192" i="89"/>
  <c r="L23" i="90" s="1"/>
  <c r="V192" i="89"/>
  <c r="K23" i="90" s="1"/>
  <c r="T192" i="89"/>
  <c r="I23" i="90" s="1"/>
  <c r="S192" i="89"/>
  <c r="H23" i="90" s="1"/>
  <c r="R192" i="89"/>
  <c r="G23" i="90" s="1"/>
  <c r="O192" i="89"/>
  <c r="F23" i="90" s="1"/>
  <c r="N192" i="89"/>
  <c r="E23" i="90" s="1"/>
  <c r="M192" i="89"/>
  <c r="D23" i="90" s="1"/>
  <c r="C23"/>
  <c r="AG191" i="89"/>
  <c r="AC191"/>
  <c r="Y191"/>
  <c r="U191"/>
  <c r="AG190"/>
  <c r="AC190"/>
  <c r="Y190"/>
  <c r="U190"/>
  <c r="AG189"/>
  <c r="AC189"/>
  <c r="AC192" s="1"/>
  <c r="R23" i="90" s="1"/>
  <c r="Y189" i="89"/>
  <c r="U189"/>
  <c r="AF187"/>
  <c r="U22" i="90" s="1"/>
  <c r="AE187" i="89"/>
  <c r="T22" i="90" s="1"/>
  <c r="AD187" i="89"/>
  <c r="S22" i="90" s="1"/>
  <c r="AB187" i="89"/>
  <c r="Q22" i="90" s="1"/>
  <c r="AA187" i="89"/>
  <c r="P22" i="90" s="1"/>
  <c r="Z187" i="89"/>
  <c r="O22" i="90" s="1"/>
  <c r="X187" i="89"/>
  <c r="M22" i="90" s="1"/>
  <c r="W187" i="89"/>
  <c r="L22" i="90" s="1"/>
  <c r="V187" i="89"/>
  <c r="K22" i="90" s="1"/>
  <c r="T187" i="89"/>
  <c r="I22" i="90" s="1"/>
  <c r="S187" i="89"/>
  <c r="H22" i="90" s="1"/>
  <c r="R187" i="89"/>
  <c r="G22" i="90" s="1"/>
  <c r="O187" i="89"/>
  <c r="F22" i="90" s="1"/>
  <c r="N187" i="89"/>
  <c r="E22" i="90" s="1"/>
  <c r="M187" i="89"/>
  <c r="D22" i="90" s="1"/>
  <c r="K187" i="89"/>
  <c r="C22" i="90" s="1"/>
  <c r="J187" i="89"/>
  <c r="B22" i="90" s="1"/>
  <c r="AG186" i="89"/>
  <c r="AC186"/>
  <c r="Y186"/>
  <c r="U186"/>
  <c r="AG185"/>
  <c r="AC185"/>
  <c r="Y185"/>
  <c r="U185"/>
  <c r="AG184"/>
  <c r="AC184"/>
  <c r="Y184"/>
  <c r="U184"/>
  <c r="AG183"/>
  <c r="AC183"/>
  <c r="Y183"/>
  <c r="U183"/>
  <c r="AG182"/>
  <c r="AC182"/>
  <c r="Y182"/>
  <c r="U182"/>
  <c r="AG181"/>
  <c r="AC181"/>
  <c r="Y181"/>
  <c r="U181"/>
  <c r="AG180"/>
  <c r="AC180"/>
  <c r="Y180"/>
  <c r="U180"/>
  <c r="AG179"/>
  <c r="AC179"/>
  <c r="Y179"/>
  <c r="U179"/>
  <c r="AG178"/>
  <c r="AC178"/>
  <c r="Y178"/>
  <c r="U178"/>
  <c r="AG177"/>
  <c r="AG187" s="1"/>
  <c r="V22" i="90" s="1"/>
  <c r="AC177" i="89"/>
  <c r="Y177"/>
  <c r="U177"/>
  <c r="AF175"/>
  <c r="U21" i="90" s="1"/>
  <c r="AE175" i="89"/>
  <c r="T21" i="90" s="1"/>
  <c r="AD175" i="89"/>
  <c r="S21" i="90" s="1"/>
  <c r="AB175" i="89"/>
  <c r="Q21" i="90" s="1"/>
  <c r="AA175" i="89"/>
  <c r="P21" i="90" s="1"/>
  <c r="Z175" i="89"/>
  <c r="O21" i="90" s="1"/>
  <c r="X175" i="89"/>
  <c r="M21" i="90" s="1"/>
  <c r="W175" i="89"/>
  <c r="L21" i="90" s="1"/>
  <c r="V175" i="89"/>
  <c r="K21" i="90" s="1"/>
  <c r="T175" i="89"/>
  <c r="I21" i="90" s="1"/>
  <c r="S175" i="89"/>
  <c r="H21" i="90" s="1"/>
  <c r="R175" i="89"/>
  <c r="G21" i="90" s="1"/>
  <c r="O175" i="89"/>
  <c r="F21" i="90" s="1"/>
  <c r="N175" i="89"/>
  <c r="E21" i="90" s="1"/>
  <c r="M175" i="89"/>
  <c r="D21" i="90" s="1"/>
  <c r="K175" i="89"/>
  <c r="C21" i="90" s="1"/>
  <c r="J175" i="89"/>
  <c r="B21" i="90" s="1"/>
  <c r="AG174" i="89"/>
  <c r="AC174"/>
  <c r="Y174"/>
  <c r="U174"/>
  <c r="AG173"/>
  <c r="AC173"/>
  <c r="Y173"/>
  <c r="U173"/>
  <c r="AG172"/>
  <c r="AC172"/>
  <c r="Y172"/>
  <c r="U172"/>
  <c r="AG171"/>
  <c r="AC171"/>
  <c r="Y171"/>
  <c r="U171"/>
  <c r="AG170"/>
  <c r="AC170"/>
  <c r="Y170"/>
  <c r="U170"/>
  <c r="AG169"/>
  <c r="AC169"/>
  <c r="Y169"/>
  <c r="U169"/>
  <c r="AG168"/>
  <c r="AC168"/>
  <c r="Y168"/>
  <c r="U168"/>
  <c r="AG167"/>
  <c r="AC167"/>
  <c r="Y167"/>
  <c r="U167"/>
  <c r="AG166"/>
  <c r="AC166"/>
  <c r="Y166"/>
  <c r="U166"/>
  <c r="AG165"/>
  <c r="AC165"/>
  <c r="AC175" s="1"/>
  <c r="R21" i="90" s="1"/>
  <c r="Y165" i="89"/>
  <c r="U165"/>
  <c r="AF163"/>
  <c r="U20" i="90" s="1"/>
  <c r="AE163" i="89"/>
  <c r="T20" i="90" s="1"/>
  <c r="AD163" i="89"/>
  <c r="S20" i="90" s="1"/>
  <c r="AB163" i="89"/>
  <c r="AA163"/>
  <c r="P20" i="90" s="1"/>
  <c r="Z163" i="89"/>
  <c r="O20" i="90" s="1"/>
  <c r="X163" i="89"/>
  <c r="M20" i="90" s="1"/>
  <c r="W163" i="89"/>
  <c r="L20" i="90" s="1"/>
  <c r="V163" i="89"/>
  <c r="K20" i="90" s="1"/>
  <c r="T163" i="89"/>
  <c r="I20" i="90" s="1"/>
  <c r="S163" i="89"/>
  <c r="H20" i="90" s="1"/>
  <c r="R163" i="89"/>
  <c r="G20" i="90" s="1"/>
  <c r="O163" i="89"/>
  <c r="F20" i="90" s="1"/>
  <c r="N163" i="89"/>
  <c r="E20" i="90" s="1"/>
  <c r="M163" i="89"/>
  <c r="D20" i="90" s="1"/>
  <c r="K163" i="89"/>
  <c r="C20" i="90" s="1"/>
  <c r="J163" i="89"/>
  <c r="B20" i="90" s="1"/>
  <c r="AG162" i="89"/>
  <c r="AC162"/>
  <c r="Y162"/>
  <c r="U162"/>
  <c r="AG161"/>
  <c r="AC161"/>
  <c r="Y161"/>
  <c r="U161"/>
  <c r="AG160"/>
  <c r="AC160"/>
  <c r="Y160"/>
  <c r="U160"/>
  <c r="AG159"/>
  <c r="AC159"/>
  <c r="Y159"/>
  <c r="U159"/>
  <c r="AG158"/>
  <c r="AC158"/>
  <c r="Y158"/>
  <c r="U158"/>
  <c r="AG157"/>
  <c r="AC157"/>
  <c r="Y157"/>
  <c r="U157"/>
  <c r="AG156"/>
  <c r="AC156"/>
  <c r="Y156"/>
  <c r="U156"/>
  <c r="AG155"/>
  <c r="AC155"/>
  <c r="Y155"/>
  <c r="U155"/>
  <c r="AG154"/>
  <c r="AC154"/>
  <c r="Y154"/>
  <c r="U154"/>
  <c r="AG153"/>
  <c r="AC153"/>
  <c r="AC163" s="1"/>
  <c r="R20" i="90" s="1"/>
  <c r="Y153" i="89"/>
  <c r="U153"/>
  <c r="AF151"/>
  <c r="U19" i="90" s="1"/>
  <c r="AE151" i="89"/>
  <c r="T19" i="90" s="1"/>
  <c r="AD151" i="89"/>
  <c r="S19" i="90" s="1"/>
  <c r="AB151" i="89"/>
  <c r="Q19" i="90" s="1"/>
  <c r="AA151" i="89"/>
  <c r="P19" i="90" s="1"/>
  <c r="Z151" i="89"/>
  <c r="O19" i="90" s="1"/>
  <c r="X151" i="89"/>
  <c r="M19" i="90" s="1"/>
  <c r="W151" i="89"/>
  <c r="L19" i="90" s="1"/>
  <c r="V151" i="89"/>
  <c r="K19" i="90" s="1"/>
  <c r="T151" i="89"/>
  <c r="I19" i="90" s="1"/>
  <c r="S151" i="89"/>
  <c r="H19" i="90" s="1"/>
  <c r="R151" i="89"/>
  <c r="G19" i="90" s="1"/>
  <c r="O151" i="89"/>
  <c r="F19" i="90" s="1"/>
  <c r="N151" i="89"/>
  <c r="E19" i="90" s="1"/>
  <c r="M151" i="89"/>
  <c r="D19" i="90" s="1"/>
  <c r="K151" i="89"/>
  <c r="C19" i="90" s="1"/>
  <c r="J151" i="89"/>
  <c r="B19" i="90" s="1"/>
  <c r="AG150" i="89"/>
  <c r="AC150"/>
  <c r="Y150"/>
  <c r="U150"/>
  <c r="AG149"/>
  <c r="AC149"/>
  <c r="Y149"/>
  <c r="U149"/>
  <c r="AG148"/>
  <c r="AC148"/>
  <c r="Y148"/>
  <c r="U148"/>
  <c r="AG147"/>
  <c r="AC147"/>
  <c r="Y147"/>
  <c r="U147"/>
  <c r="AG146"/>
  <c r="AC146"/>
  <c r="Y146"/>
  <c r="U146"/>
  <c r="AG145"/>
  <c r="AC145"/>
  <c r="Y145"/>
  <c r="U145"/>
  <c r="AG144"/>
  <c r="AC144"/>
  <c r="Y144"/>
  <c r="U144"/>
  <c r="AG143"/>
  <c r="AC143"/>
  <c r="Y143"/>
  <c r="U143"/>
  <c r="AG142"/>
  <c r="AC142"/>
  <c r="Y142"/>
  <c r="U142"/>
  <c r="AG141"/>
  <c r="AC141"/>
  <c r="Y141"/>
  <c r="U141"/>
  <c r="AF139"/>
  <c r="U18" i="90" s="1"/>
  <c r="AE139" i="89"/>
  <c r="T18" i="90" s="1"/>
  <c r="AD139" i="89"/>
  <c r="S18" i="90" s="1"/>
  <c r="AB139" i="89"/>
  <c r="Q18" i="90" s="1"/>
  <c r="AA139" i="89"/>
  <c r="P18" i="90" s="1"/>
  <c r="Z139" i="89"/>
  <c r="O18" i="90" s="1"/>
  <c r="X139" i="89"/>
  <c r="M18" i="90" s="1"/>
  <c r="W139" i="89"/>
  <c r="L18" i="90" s="1"/>
  <c r="V139" i="89"/>
  <c r="K18" i="90" s="1"/>
  <c r="T139" i="89"/>
  <c r="I18" i="90" s="1"/>
  <c r="S139" i="89"/>
  <c r="H18" i="90" s="1"/>
  <c r="R139" i="89"/>
  <c r="G18" i="90" s="1"/>
  <c r="O139" i="89"/>
  <c r="F18" i="90" s="1"/>
  <c r="N139" i="89"/>
  <c r="E18" i="90" s="1"/>
  <c r="M139" i="89"/>
  <c r="D18" i="90" s="1"/>
  <c r="AG138" i="89"/>
  <c r="AC138"/>
  <c r="Y138"/>
  <c r="U138"/>
  <c r="AG137"/>
  <c r="AC137"/>
  <c r="Y137"/>
  <c r="U137"/>
  <c r="AG136"/>
  <c r="AC136"/>
  <c r="Y136"/>
  <c r="U136"/>
  <c r="AG135"/>
  <c r="AC135"/>
  <c r="Y135"/>
  <c r="U135"/>
  <c r="AG134"/>
  <c r="AC134"/>
  <c r="Y134"/>
  <c r="U134"/>
  <c r="AG133"/>
  <c r="AC133"/>
  <c r="Y133"/>
  <c r="U133"/>
  <c r="AG132"/>
  <c r="AC132"/>
  <c r="Y132"/>
  <c r="U132"/>
  <c r="AG131"/>
  <c r="AC131"/>
  <c r="Y131"/>
  <c r="U131"/>
  <c r="AG130"/>
  <c r="AC130"/>
  <c r="Y130"/>
  <c r="U130"/>
  <c r="AG129"/>
  <c r="AC129"/>
  <c r="Y129"/>
  <c r="U129"/>
  <c r="AF127"/>
  <c r="U17" i="90" s="1"/>
  <c r="AE127" i="89"/>
  <c r="T17" i="90" s="1"/>
  <c r="AD127" i="89"/>
  <c r="S17" i="90" s="1"/>
  <c r="AB127" i="89"/>
  <c r="Q17" i="90" s="1"/>
  <c r="AA127" i="89"/>
  <c r="P17" i="90" s="1"/>
  <c r="Z127" i="89"/>
  <c r="O17" i="90" s="1"/>
  <c r="X127" i="89"/>
  <c r="M17" i="90" s="1"/>
  <c r="W127" i="89"/>
  <c r="L17" i="90" s="1"/>
  <c r="V127" i="89"/>
  <c r="K17" i="90" s="1"/>
  <c r="T127" i="89"/>
  <c r="I17" i="90" s="1"/>
  <c r="S127" i="89"/>
  <c r="H17" i="90" s="1"/>
  <c r="R127" i="89"/>
  <c r="G17" i="90" s="1"/>
  <c r="O127" i="89"/>
  <c r="F17" i="90" s="1"/>
  <c r="N127" i="89"/>
  <c r="E17" i="90" s="1"/>
  <c r="M127" i="89"/>
  <c r="D17" i="90" s="1"/>
  <c r="K127" i="89"/>
  <c r="C17" i="90" s="1"/>
  <c r="J127" i="89"/>
  <c r="B17" i="90" s="1"/>
  <c r="AG126" i="89"/>
  <c r="AC126"/>
  <c r="Y126"/>
  <c r="U126"/>
  <c r="AG125"/>
  <c r="AC125"/>
  <c r="Y125"/>
  <c r="U125"/>
  <c r="AG124"/>
  <c r="AC124"/>
  <c r="Y124"/>
  <c r="U124"/>
  <c r="AG123"/>
  <c r="AC123"/>
  <c r="Y123"/>
  <c r="U123"/>
  <c r="AG122"/>
  <c r="AC122"/>
  <c r="Y122"/>
  <c r="U122"/>
  <c r="AG121"/>
  <c r="AC121"/>
  <c r="Y121"/>
  <c r="U121"/>
  <c r="AG120"/>
  <c r="AC120"/>
  <c r="Y120"/>
  <c r="U120"/>
  <c r="AG119"/>
  <c r="AC119"/>
  <c r="Y119"/>
  <c r="U119"/>
  <c r="AG118"/>
  <c r="AC118"/>
  <c r="Y118"/>
  <c r="U118"/>
  <c r="AG117"/>
  <c r="AC117"/>
  <c r="Y117"/>
  <c r="U117"/>
  <c r="AF115"/>
  <c r="U16" i="90" s="1"/>
  <c r="AE115" i="89"/>
  <c r="T16" i="90" s="1"/>
  <c r="AD115" i="89"/>
  <c r="S16" i="90" s="1"/>
  <c r="AB115" i="89"/>
  <c r="Q16" i="90" s="1"/>
  <c r="AA115" i="89"/>
  <c r="P16" i="90" s="1"/>
  <c r="Z115" i="89"/>
  <c r="O16" i="90" s="1"/>
  <c r="X115" i="89"/>
  <c r="M16" i="90" s="1"/>
  <c r="W115" i="89"/>
  <c r="L16" i="90" s="1"/>
  <c r="V115" i="89"/>
  <c r="K16" i="90" s="1"/>
  <c r="T115" i="89"/>
  <c r="I16" i="90" s="1"/>
  <c r="S115" i="89"/>
  <c r="H16" i="90" s="1"/>
  <c r="R115" i="89"/>
  <c r="G16" i="90" s="1"/>
  <c r="O115" i="89"/>
  <c r="F16" i="90" s="1"/>
  <c r="N115" i="89"/>
  <c r="E16" i="90" s="1"/>
  <c r="M115" i="89"/>
  <c r="D16" i="90" s="1"/>
  <c r="K115" i="89"/>
  <c r="C16" i="90" s="1"/>
  <c r="J115" i="89"/>
  <c r="B16" i="90" s="1"/>
  <c r="AG114" i="89"/>
  <c r="AC114"/>
  <c r="Y114"/>
  <c r="U114"/>
  <c r="AG113"/>
  <c r="AC113"/>
  <c r="Y113"/>
  <c r="U113"/>
  <c r="AG112"/>
  <c r="AC112"/>
  <c r="Y112"/>
  <c r="U112"/>
  <c r="AG111"/>
  <c r="AC111"/>
  <c r="Y111"/>
  <c r="U111"/>
  <c r="AG110"/>
  <c r="AC110"/>
  <c r="Y110"/>
  <c r="U110"/>
  <c r="AG109"/>
  <c r="AC109"/>
  <c r="Y109"/>
  <c r="U109"/>
  <c r="AG108"/>
  <c r="AC108"/>
  <c r="Y108"/>
  <c r="U108"/>
  <c r="AG107"/>
  <c r="AC107"/>
  <c r="Y107"/>
  <c r="U107"/>
  <c r="AG106"/>
  <c r="AC106"/>
  <c r="Y106"/>
  <c r="U106"/>
  <c r="AG105"/>
  <c r="AC105"/>
  <c r="AC115" s="1"/>
  <c r="R16" i="90" s="1"/>
  <c r="Y105" i="89"/>
  <c r="U105"/>
  <c r="AF103"/>
  <c r="U15" i="90" s="1"/>
  <c r="AE103" i="89"/>
  <c r="T15" i="90" s="1"/>
  <c r="AD103" i="89"/>
  <c r="S15" i="90" s="1"/>
  <c r="AB103" i="89"/>
  <c r="Q15" i="90" s="1"/>
  <c r="AA103" i="89"/>
  <c r="P15" i="90" s="1"/>
  <c r="Z103" i="89"/>
  <c r="O15" i="90" s="1"/>
  <c r="X103" i="89"/>
  <c r="M15" i="90" s="1"/>
  <c r="W103" i="89"/>
  <c r="L15" i="90" s="1"/>
  <c r="V103" i="89"/>
  <c r="K15" i="90" s="1"/>
  <c r="T103" i="89"/>
  <c r="I15" i="90" s="1"/>
  <c r="S103" i="89"/>
  <c r="H15" i="90" s="1"/>
  <c r="R103" i="89"/>
  <c r="G15" i="90" s="1"/>
  <c r="O103" i="89"/>
  <c r="F15" i="90" s="1"/>
  <c r="N103" i="89"/>
  <c r="E15" i="90" s="1"/>
  <c r="M103" i="89"/>
  <c r="D15" i="90" s="1"/>
  <c r="K103" i="89"/>
  <c r="C15" i="90" s="1"/>
  <c r="J103" i="89"/>
  <c r="B15" i="90" s="1"/>
  <c r="AG102" i="89"/>
  <c r="AC102"/>
  <c r="Y102"/>
  <c r="U102"/>
  <c r="AG101"/>
  <c r="AC101"/>
  <c r="Y101"/>
  <c r="U101"/>
  <c r="AG100"/>
  <c r="AC100"/>
  <c r="Y100"/>
  <c r="U100"/>
  <c r="AG99"/>
  <c r="AC99"/>
  <c r="Y99"/>
  <c r="U99"/>
  <c r="AG98"/>
  <c r="AC98"/>
  <c r="Y98"/>
  <c r="U98"/>
  <c r="AG97"/>
  <c r="AC97"/>
  <c r="Y97"/>
  <c r="U97"/>
  <c r="AG96"/>
  <c r="AC96"/>
  <c r="Y96"/>
  <c r="U96"/>
  <c r="AG95"/>
  <c r="AC95"/>
  <c r="Y95"/>
  <c r="U95"/>
  <c r="AG94"/>
  <c r="AC94"/>
  <c r="Y94"/>
  <c r="U94"/>
  <c r="AG93"/>
  <c r="AC93"/>
  <c r="AC103" s="1"/>
  <c r="R15" i="90" s="1"/>
  <c r="Y93" i="89"/>
  <c r="U93"/>
  <c r="U103" s="1"/>
  <c r="J15" i="90" s="1"/>
  <c r="AF91" i="89"/>
  <c r="U14" i="90" s="1"/>
  <c r="AE91" i="89"/>
  <c r="T14" i="90" s="1"/>
  <c r="AD91" i="89"/>
  <c r="S14" i="90" s="1"/>
  <c r="AB91" i="89"/>
  <c r="Q14" i="90" s="1"/>
  <c r="AA91" i="89"/>
  <c r="P14" i="90" s="1"/>
  <c r="Z91" i="89"/>
  <c r="O14" i="90" s="1"/>
  <c r="X91" i="89"/>
  <c r="M14" i="90" s="1"/>
  <c r="W91" i="89"/>
  <c r="L14" i="90" s="1"/>
  <c r="V91" i="89"/>
  <c r="K14" i="90" s="1"/>
  <c r="T91" i="89"/>
  <c r="I14" i="90" s="1"/>
  <c r="S91" i="89"/>
  <c r="H14" i="90" s="1"/>
  <c r="R91" i="89"/>
  <c r="G14" i="90" s="1"/>
  <c r="O91" i="89"/>
  <c r="F14" i="90" s="1"/>
  <c r="N91" i="89"/>
  <c r="E14" i="90" s="1"/>
  <c r="M91" i="89"/>
  <c r="D14" i="90" s="1"/>
  <c r="K91" i="89"/>
  <c r="C14" i="90" s="1"/>
  <c r="J91" i="89"/>
  <c r="B14" i="90" s="1"/>
  <c r="AG90" i="89"/>
  <c r="AC90"/>
  <c r="Y90"/>
  <c r="U90"/>
  <c r="AG89"/>
  <c r="AC89"/>
  <c r="Y89"/>
  <c r="U89"/>
  <c r="AG88"/>
  <c r="AC88"/>
  <c r="Y88"/>
  <c r="U88"/>
  <c r="AG87"/>
  <c r="AC87"/>
  <c r="Y87"/>
  <c r="U87"/>
  <c r="AG86"/>
  <c r="AC86"/>
  <c r="Y86"/>
  <c r="U86"/>
  <c r="AG85"/>
  <c r="AC85"/>
  <c r="Y85"/>
  <c r="U85"/>
  <c r="AG84"/>
  <c r="AC84"/>
  <c r="Y84"/>
  <c r="U84"/>
  <c r="AG83"/>
  <c r="AC83"/>
  <c r="Y83"/>
  <c r="U83"/>
  <c r="AG82"/>
  <c r="AC82"/>
  <c r="Y82"/>
  <c r="U82"/>
  <c r="AG81"/>
  <c r="AG91" s="1"/>
  <c r="V14" i="90" s="1"/>
  <c r="AC81" i="89"/>
  <c r="Y81"/>
  <c r="Y91" s="1"/>
  <c r="N14" i="90" s="1"/>
  <c r="U81" i="89"/>
  <c r="AF79"/>
  <c r="U13" i="90" s="1"/>
  <c r="AE79" i="89"/>
  <c r="T13" i="90" s="1"/>
  <c r="AD79" i="89"/>
  <c r="S13" i="90" s="1"/>
  <c r="AB79" i="89"/>
  <c r="Q13" i="90" s="1"/>
  <c r="AA79" i="89"/>
  <c r="P13" i="90" s="1"/>
  <c r="Z79" i="89"/>
  <c r="O13" i="90" s="1"/>
  <c r="X79" i="89"/>
  <c r="M13" i="90" s="1"/>
  <c r="W79" i="89"/>
  <c r="L13" i="90" s="1"/>
  <c r="V79" i="89"/>
  <c r="K13" i="90" s="1"/>
  <c r="T79" i="89"/>
  <c r="I13" i="90" s="1"/>
  <c r="S79" i="89"/>
  <c r="H13" i="90" s="1"/>
  <c r="R79" i="89"/>
  <c r="G13" i="90" s="1"/>
  <c r="O79" i="89"/>
  <c r="F13" i="90" s="1"/>
  <c r="N79" i="89"/>
  <c r="E13" i="90" s="1"/>
  <c r="M79" i="89"/>
  <c r="D13" i="90" s="1"/>
  <c r="K79" i="89"/>
  <c r="C13" i="90" s="1"/>
  <c r="J79" i="89"/>
  <c r="B13" i="90" s="1"/>
  <c r="AG78" i="89"/>
  <c r="AC78"/>
  <c r="Y78"/>
  <c r="U78"/>
  <c r="AG77"/>
  <c r="AC77"/>
  <c r="Y77"/>
  <c r="U77"/>
  <c r="AG76"/>
  <c r="AC76"/>
  <c r="Y76"/>
  <c r="U76"/>
  <c r="AG75"/>
  <c r="AC75"/>
  <c r="Y75"/>
  <c r="U75"/>
  <c r="AG74"/>
  <c r="AC74"/>
  <c r="Y74"/>
  <c r="U74"/>
  <c r="AG73"/>
  <c r="AC73"/>
  <c r="Y73"/>
  <c r="U73"/>
  <c r="AG72"/>
  <c r="AC72"/>
  <c r="Y72"/>
  <c r="U72"/>
  <c r="AG71"/>
  <c r="AC71"/>
  <c r="Y71"/>
  <c r="U71"/>
  <c r="AG70"/>
  <c r="AC70"/>
  <c r="Y70"/>
  <c r="U70"/>
  <c r="AG69"/>
  <c r="AC69"/>
  <c r="Y69"/>
  <c r="Y79" s="1"/>
  <c r="N13" i="90" s="1"/>
  <c r="U69" i="89"/>
  <c r="AF67"/>
  <c r="U12" i="90" s="1"/>
  <c r="AE67" i="89"/>
  <c r="AD67"/>
  <c r="S12" i="90" s="1"/>
  <c r="AB67" i="89"/>
  <c r="Q12" i="90" s="1"/>
  <c r="AA67" i="89"/>
  <c r="P12" i="90" s="1"/>
  <c r="Z67" i="89"/>
  <c r="O12" i="90" s="1"/>
  <c r="X67" i="89"/>
  <c r="M12" i="90" s="1"/>
  <c r="W67" i="89"/>
  <c r="L12" i="90" s="1"/>
  <c r="V67" i="89"/>
  <c r="K12" i="90" s="1"/>
  <c r="T67" i="89"/>
  <c r="I12" i="90" s="1"/>
  <c r="S67" i="89"/>
  <c r="H12" i="90" s="1"/>
  <c r="R67" i="89"/>
  <c r="G12" i="90" s="1"/>
  <c r="O67" i="89"/>
  <c r="F12" i="90" s="1"/>
  <c r="N67" i="89"/>
  <c r="E12" i="90" s="1"/>
  <c r="M67" i="89"/>
  <c r="D12" i="90" s="1"/>
  <c r="K67" i="89"/>
  <c r="C12" i="90" s="1"/>
  <c r="J67" i="89"/>
  <c r="B12" i="90" s="1"/>
  <c r="AG66" i="89"/>
  <c r="AC66"/>
  <c r="Y66"/>
  <c r="U66"/>
  <c r="AG65"/>
  <c r="AC65"/>
  <c r="Y65"/>
  <c r="U65"/>
  <c r="AH65" s="1"/>
  <c r="AG64"/>
  <c r="AC64"/>
  <c r="Y64"/>
  <c r="U64"/>
  <c r="AG63"/>
  <c r="AC63"/>
  <c r="Y63"/>
  <c r="U63"/>
  <c r="AG62"/>
  <c r="AC62"/>
  <c r="Y62"/>
  <c r="U62"/>
  <c r="AH62" s="1"/>
  <c r="AG61"/>
  <c r="AC61"/>
  <c r="Y61"/>
  <c r="U61"/>
  <c r="AH61" s="1"/>
  <c r="AG60"/>
  <c r="AC60"/>
  <c r="Y60"/>
  <c r="U60"/>
  <c r="AG59"/>
  <c r="AC59"/>
  <c r="Y59"/>
  <c r="U59"/>
  <c r="AG58"/>
  <c r="AC58"/>
  <c r="Y58"/>
  <c r="U58"/>
  <c r="AH58" s="1"/>
  <c r="AG57"/>
  <c r="AC57"/>
  <c r="AC67" s="1"/>
  <c r="R12" i="90" s="1"/>
  <c r="Y57" i="89"/>
  <c r="U57"/>
  <c r="AF55"/>
  <c r="U11" i="90" s="1"/>
  <c r="AE55" i="89"/>
  <c r="T11" i="90" s="1"/>
  <c r="AD55" i="89"/>
  <c r="S11" i="90" s="1"/>
  <c r="AB55" i="89"/>
  <c r="Q11" i="90" s="1"/>
  <c r="AA55" i="89"/>
  <c r="P11" i="90" s="1"/>
  <c r="Z55" i="89"/>
  <c r="O11" i="90" s="1"/>
  <c r="X55" i="89"/>
  <c r="M11" i="90" s="1"/>
  <c r="W55" i="89"/>
  <c r="L11" i="90" s="1"/>
  <c r="V55" i="89"/>
  <c r="K11" i="90" s="1"/>
  <c r="T55" i="89"/>
  <c r="I11" i="90" s="1"/>
  <c r="S55" i="89"/>
  <c r="H11" i="90" s="1"/>
  <c r="R55" i="89"/>
  <c r="G11" i="90" s="1"/>
  <c r="O55" i="89"/>
  <c r="F11" i="90" s="1"/>
  <c r="N55" i="89"/>
  <c r="E11" i="90" s="1"/>
  <c r="M55" i="89"/>
  <c r="D11" i="90" s="1"/>
  <c r="K55" i="89"/>
  <c r="C11" i="90" s="1"/>
  <c r="J55" i="89"/>
  <c r="B11" i="90" s="1"/>
  <c r="AG54" i="89"/>
  <c r="AC54"/>
  <c r="Y54"/>
  <c r="U54"/>
  <c r="AG53"/>
  <c r="AC53"/>
  <c r="Y53"/>
  <c r="U53"/>
  <c r="AG52"/>
  <c r="AC52"/>
  <c r="Y52"/>
  <c r="U52"/>
  <c r="AG51"/>
  <c r="AC51"/>
  <c r="Y51"/>
  <c r="U51"/>
  <c r="AG50"/>
  <c r="AC50"/>
  <c r="Y50"/>
  <c r="U50"/>
  <c r="AG49"/>
  <c r="AC49"/>
  <c r="Y49"/>
  <c r="U49"/>
  <c r="AG48"/>
  <c r="AC48"/>
  <c r="Y48"/>
  <c r="U48"/>
  <c r="AG47"/>
  <c r="AC47"/>
  <c r="Y47"/>
  <c r="U47"/>
  <c r="AG46"/>
  <c r="AC46"/>
  <c r="Y46"/>
  <c r="U46"/>
  <c r="AG45"/>
  <c r="AC45"/>
  <c r="AC55" s="1"/>
  <c r="R11" i="90" s="1"/>
  <c r="Y45" i="89"/>
  <c r="Y55" s="1"/>
  <c r="N11" i="90" s="1"/>
  <c r="U45" i="89"/>
  <c r="U55" s="1"/>
  <c r="J11" i="90" s="1"/>
  <c r="AF43" i="89"/>
  <c r="U10" i="90" s="1"/>
  <c r="AE43" i="89"/>
  <c r="T10" i="90" s="1"/>
  <c r="AD43" i="89"/>
  <c r="S10" i="90" s="1"/>
  <c r="AB43" i="89"/>
  <c r="Q10" i="90" s="1"/>
  <c r="AA43" i="89"/>
  <c r="P10" i="90" s="1"/>
  <c r="Z43" i="89"/>
  <c r="O10" i="90" s="1"/>
  <c r="X43" i="89"/>
  <c r="M10" i="90" s="1"/>
  <c r="W43" i="89"/>
  <c r="L10" i="90" s="1"/>
  <c r="V43" i="89"/>
  <c r="K10" i="90" s="1"/>
  <c r="T43" i="89"/>
  <c r="I10" i="90" s="1"/>
  <c r="S43" i="89"/>
  <c r="H10" i="90" s="1"/>
  <c r="R43" i="89"/>
  <c r="G10" i="90" s="1"/>
  <c r="O43" i="89"/>
  <c r="F10" i="90" s="1"/>
  <c r="N43" i="89"/>
  <c r="E10" i="90" s="1"/>
  <c r="M43" i="89"/>
  <c r="D10" i="90" s="1"/>
  <c r="K43" i="89"/>
  <c r="C10" i="90" s="1"/>
  <c r="J43" i="89"/>
  <c r="B10" i="90" s="1"/>
  <c r="AG42" i="89"/>
  <c r="AC42"/>
  <c r="Y42"/>
  <c r="U42"/>
  <c r="AG41"/>
  <c r="AC41"/>
  <c r="Y41"/>
  <c r="U41"/>
  <c r="AG40"/>
  <c r="AC40"/>
  <c r="Y40"/>
  <c r="U40"/>
  <c r="AG39"/>
  <c r="AC39"/>
  <c r="Y39"/>
  <c r="U39"/>
  <c r="AG38"/>
  <c r="AC38"/>
  <c r="Y38"/>
  <c r="U38"/>
  <c r="AG37"/>
  <c r="AC37"/>
  <c r="Y37"/>
  <c r="U37"/>
  <c r="AG36"/>
  <c r="AC36"/>
  <c r="Y36"/>
  <c r="U36"/>
  <c r="AG35"/>
  <c r="AC35"/>
  <c r="Y35"/>
  <c r="U35"/>
  <c r="AG34"/>
  <c r="AC34"/>
  <c r="Y34"/>
  <c r="U34"/>
  <c r="AG33"/>
  <c r="AC33"/>
  <c r="Y33"/>
  <c r="Y43" s="1"/>
  <c r="N10" i="90" s="1"/>
  <c r="U33" i="89"/>
  <c r="AF31"/>
  <c r="U9" i="90" s="1"/>
  <c r="AE31" i="89"/>
  <c r="T9" i="90" s="1"/>
  <c r="AD31" i="89"/>
  <c r="S9" i="90" s="1"/>
  <c r="AB31" i="89"/>
  <c r="AA31"/>
  <c r="P9" i="90" s="1"/>
  <c r="Z31" i="89"/>
  <c r="O9" i="90" s="1"/>
  <c r="X31" i="89"/>
  <c r="M9" i="90" s="1"/>
  <c r="W31" i="89"/>
  <c r="L9" i="90" s="1"/>
  <c r="V31" i="89"/>
  <c r="K9" i="90" s="1"/>
  <c r="T31" i="89"/>
  <c r="S31"/>
  <c r="H9" i="90" s="1"/>
  <c r="R31" i="89"/>
  <c r="G9" i="90" s="1"/>
  <c r="O31" i="89"/>
  <c r="F9" i="90" s="1"/>
  <c r="N31" i="89"/>
  <c r="E9" i="90" s="1"/>
  <c r="M31" i="89"/>
  <c r="D9" i="90" s="1"/>
  <c r="K31" i="89"/>
  <c r="C9" i="90" s="1"/>
  <c r="J31" i="89"/>
  <c r="B9" i="90" s="1"/>
  <c r="AG30" i="89"/>
  <c r="AC30"/>
  <c r="Y30"/>
  <c r="U30"/>
  <c r="AG29"/>
  <c r="AC29"/>
  <c r="Y29"/>
  <c r="U29"/>
  <c r="AG28"/>
  <c r="AC28"/>
  <c r="Y28"/>
  <c r="U28"/>
  <c r="AG27"/>
  <c r="AC27"/>
  <c r="Y27"/>
  <c r="U27"/>
  <c r="AG26"/>
  <c r="AC26"/>
  <c r="Y26"/>
  <c r="U26"/>
  <c r="AG25"/>
  <c r="AC25"/>
  <c r="Y25"/>
  <c r="U25"/>
  <c r="AG24"/>
  <c r="AC24"/>
  <c r="Y24"/>
  <c r="U24"/>
  <c r="AG23"/>
  <c r="AC23"/>
  <c r="Y23"/>
  <c r="U23"/>
  <c r="AG22"/>
  <c r="AC22"/>
  <c r="Y22"/>
  <c r="U22"/>
  <c r="AG21"/>
  <c r="AC21"/>
  <c r="Y21"/>
  <c r="U21"/>
  <c r="AF19"/>
  <c r="U8" i="90" s="1"/>
  <c r="AE19" i="89"/>
  <c r="T8" i="90" s="1"/>
  <c r="AD19" i="89"/>
  <c r="AB19"/>
  <c r="Q8" i="90" s="1"/>
  <c r="AA19" i="89"/>
  <c r="Z19"/>
  <c r="X19"/>
  <c r="M8" i="90" s="1"/>
  <c r="W19" i="89"/>
  <c r="L8" i="90" s="1"/>
  <c r="V19" i="89"/>
  <c r="T19"/>
  <c r="I8" i="90" s="1"/>
  <c r="S19" i="89"/>
  <c r="R19"/>
  <c r="O19"/>
  <c r="N19"/>
  <c r="E8" i="90" s="1"/>
  <c r="M19" i="89"/>
  <c r="D8" i="90" s="1"/>
  <c r="K19" i="89"/>
  <c r="J19"/>
  <c r="B8" i="90" s="1"/>
  <c r="AG18" i="89"/>
  <c r="AC18"/>
  <c r="Y18"/>
  <c r="U18"/>
  <c r="AG17"/>
  <c r="AC17"/>
  <c r="Y17"/>
  <c r="U17"/>
  <c r="AG16"/>
  <c r="AC16"/>
  <c r="Y16"/>
  <c r="U16"/>
  <c r="AG15"/>
  <c r="AC15"/>
  <c r="Y15"/>
  <c r="U15"/>
  <c r="AG14"/>
  <c r="AC14"/>
  <c r="Y14"/>
  <c r="U14"/>
  <c r="AG13"/>
  <c r="AC13"/>
  <c r="Y13"/>
  <c r="U13"/>
  <c r="AG12"/>
  <c r="AC12"/>
  <c r="Y12"/>
  <c r="U12"/>
  <c r="AG11"/>
  <c r="AC11"/>
  <c r="Y11"/>
  <c r="U11"/>
  <c r="AG10"/>
  <c r="AC10"/>
  <c r="Y10"/>
  <c r="U10"/>
  <c r="AG9"/>
  <c r="AC9"/>
  <c r="AC19" s="1"/>
  <c r="Y9"/>
  <c r="U9"/>
  <c r="U19" s="1"/>
  <c r="C18" i="88"/>
  <c r="B18"/>
  <c r="Y17"/>
  <c r="A5"/>
  <c r="A24" s="1"/>
  <c r="A3"/>
  <c r="A1"/>
  <c r="A191" i="87"/>
  <c r="AF190"/>
  <c r="U23" i="88" s="1"/>
  <c r="AE190" i="87"/>
  <c r="T23" i="88" s="1"/>
  <c r="AD190" i="87"/>
  <c r="S23" i="88" s="1"/>
  <c r="AB190" i="87"/>
  <c r="Q23" i="88" s="1"/>
  <c r="AA190" i="87"/>
  <c r="P23" i="88" s="1"/>
  <c r="Z190" i="87"/>
  <c r="O23" i="88" s="1"/>
  <c r="X190" i="87"/>
  <c r="M23" i="88" s="1"/>
  <c r="W190" i="87"/>
  <c r="L23" i="88" s="1"/>
  <c r="V190" i="87"/>
  <c r="K23" i="88" s="1"/>
  <c r="T190" i="87"/>
  <c r="I23" i="88" s="1"/>
  <c r="S190" i="87"/>
  <c r="H23" i="88" s="1"/>
  <c r="R190" i="87"/>
  <c r="G23" i="88" s="1"/>
  <c r="O190" i="87"/>
  <c r="F23" i="88" s="1"/>
  <c r="N190" i="87"/>
  <c r="E23" i="88" s="1"/>
  <c r="M190" i="87"/>
  <c r="D23" i="88" s="1"/>
  <c r="K190" i="87"/>
  <c r="C23" i="88" s="1"/>
  <c r="AG189" i="87"/>
  <c r="AC189"/>
  <c r="Y189"/>
  <c r="Y190" s="1"/>
  <c r="N23" i="88" s="1"/>
  <c r="U189" i="87"/>
  <c r="AF187"/>
  <c r="U22" i="88" s="1"/>
  <c r="AE187" i="87"/>
  <c r="T22" i="88" s="1"/>
  <c r="AD187" i="87"/>
  <c r="S22" i="88" s="1"/>
  <c r="AB187" i="87"/>
  <c r="Q22" i="88" s="1"/>
  <c r="AA187" i="87"/>
  <c r="P22" i="88" s="1"/>
  <c r="Z187" i="87"/>
  <c r="O22" i="88" s="1"/>
  <c r="X187" i="87"/>
  <c r="M22" i="88" s="1"/>
  <c r="W187" i="87"/>
  <c r="L22" i="88" s="1"/>
  <c r="V187" i="87"/>
  <c r="K22" i="88" s="1"/>
  <c r="T187" i="87"/>
  <c r="I22" i="88" s="1"/>
  <c r="S187" i="87"/>
  <c r="H22" i="88" s="1"/>
  <c r="R187" i="87"/>
  <c r="G22" i="88" s="1"/>
  <c r="O187" i="87"/>
  <c r="F22" i="88" s="1"/>
  <c r="N187" i="87"/>
  <c r="E22" i="88" s="1"/>
  <c r="M187" i="87"/>
  <c r="D22" i="88" s="1"/>
  <c r="K187" i="87"/>
  <c r="C22" i="88" s="1"/>
  <c r="J187" i="87"/>
  <c r="B22" i="88" s="1"/>
  <c r="AG186" i="87"/>
  <c r="AC186"/>
  <c r="Y186"/>
  <c r="U186"/>
  <c r="AG185"/>
  <c r="AC185"/>
  <c r="Y185"/>
  <c r="U185"/>
  <c r="AG184"/>
  <c r="AC184"/>
  <c r="Y184"/>
  <c r="U184"/>
  <c r="AG183"/>
  <c r="AC183"/>
  <c r="Y183"/>
  <c r="U183"/>
  <c r="AG182"/>
  <c r="AC182"/>
  <c r="Y182"/>
  <c r="U182"/>
  <c r="AG181"/>
  <c r="AC181"/>
  <c r="Y181"/>
  <c r="U181"/>
  <c r="AG180"/>
  <c r="AC180"/>
  <c r="Y180"/>
  <c r="U180"/>
  <c r="AG179"/>
  <c r="AC179"/>
  <c r="Y179"/>
  <c r="U179"/>
  <c r="AG178"/>
  <c r="AC178"/>
  <c r="Y178"/>
  <c r="U178"/>
  <c r="AG177"/>
  <c r="AC177"/>
  <c r="AC187" s="1"/>
  <c r="R22" i="88" s="1"/>
  <c r="Y177" i="87"/>
  <c r="U177"/>
  <c r="AF175"/>
  <c r="U21" i="88" s="1"/>
  <c r="AE175" i="87"/>
  <c r="T21" i="88" s="1"/>
  <c r="AD175" i="87"/>
  <c r="S21" i="88" s="1"/>
  <c r="AB175" i="87"/>
  <c r="Q21" i="88" s="1"/>
  <c r="AA175" i="87"/>
  <c r="P21" i="88" s="1"/>
  <c r="Z175" i="87"/>
  <c r="O21" i="88" s="1"/>
  <c r="X175" i="87"/>
  <c r="M21" i="88" s="1"/>
  <c r="W175" i="87"/>
  <c r="L21" i="88" s="1"/>
  <c r="V175" i="87"/>
  <c r="K21" i="88" s="1"/>
  <c r="T175" i="87"/>
  <c r="I21" i="88" s="1"/>
  <c r="S175" i="87"/>
  <c r="H21" i="88" s="1"/>
  <c r="R175" i="87"/>
  <c r="G21" i="88" s="1"/>
  <c r="O175" i="87"/>
  <c r="F21" i="88" s="1"/>
  <c r="N175" i="87"/>
  <c r="E21" i="88" s="1"/>
  <c r="M175" i="87"/>
  <c r="D21" i="88" s="1"/>
  <c r="K175" i="87"/>
  <c r="C21" i="88" s="1"/>
  <c r="J175" i="87"/>
  <c r="B21" i="88" s="1"/>
  <c r="AG174" i="87"/>
  <c r="AC174"/>
  <c r="Y174"/>
  <c r="U174"/>
  <c r="AG173"/>
  <c r="AC173"/>
  <c r="Y173"/>
  <c r="U173"/>
  <c r="AG172"/>
  <c r="AC172"/>
  <c r="Y172"/>
  <c r="U172"/>
  <c r="AG171"/>
  <c r="AC171"/>
  <c r="Y171"/>
  <c r="U171"/>
  <c r="AG170"/>
  <c r="AC170"/>
  <c r="Y170"/>
  <c r="U170"/>
  <c r="AG169"/>
  <c r="AC169"/>
  <c r="Y169"/>
  <c r="U169"/>
  <c r="AG168"/>
  <c r="AC168"/>
  <c r="Y168"/>
  <c r="U168"/>
  <c r="AG167"/>
  <c r="AC167"/>
  <c r="Y167"/>
  <c r="U167"/>
  <c r="AG166"/>
  <c r="AC166"/>
  <c r="Y166"/>
  <c r="U166"/>
  <c r="AG165"/>
  <c r="AC165"/>
  <c r="AC175" s="1"/>
  <c r="R21" i="88" s="1"/>
  <c r="Y165" i="87"/>
  <c r="Y175" s="1"/>
  <c r="N21" i="88" s="1"/>
  <c r="U165" i="87"/>
  <c r="U175" s="1"/>
  <c r="J21" i="88" s="1"/>
  <c r="AF163" i="87"/>
  <c r="U20" i="88" s="1"/>
  <c r="AE163" i="87"/>
  <c r="T20" i="88" s="1"/>
  <c r="AD163" i="87"/>
  <c r="S20" i="88" s="1"/>
  <c r="AB163" i="87"/>
  <c r="Q20" i="88" s="1"/>
  <c r="AA163" i="87"/>
  <c r="P20" i="88" s="1"/>
  <c r="Z163" i="87"/>
  <c r="O20" i="88" s="1"/>
  <c r="X163" i="87"/>
  <c r="M20" i="88" s="1"/>
  <c r="W163" i="87"/>
  <c r="L20" i="88" s="1"/>
  <c r="V163" i="87"/>
  <c r="K20" i="88" s="1"/>
  <c r="T163" i="87"/>
  <c r="I20" i="88" s="1"/>
  <c r="S163" i="87"/>
  <c r="H20" i="88" s="1"/>
  <c r="R163" i="87"/>
  <c r="G20" i="88" s="1"/>
  <c r="O163" i="87"/>
  <c r="F20" i="88" s="1"/>
  <c r="N163" i="87"/>
  <c r="E20" i="88" s="1"/>
  <c r="M163" i="87"/>
  <c r="D20" i="88" s="1"/>
  <c r="K163" i="87"/>
  <c r="C20" i="88" s="1"/>
  <c r="J163" i="87"/>
  <c r="B20" i="88" s="1"/>
  <c r="AG162" i="87"/>
  <c r="AC162"/>
  <c r="Y162"/>
  <c r="U162"/>
  <c r="AG161"/>
  <c r="AC161"/>
  <c r="Y161"/>
  <c r="U161"/>
  <c r="AG160"/>
  <c r="AC160"/>
  <c r="Y160"/>
  <c r="U160"/>
  <c r="AG159"/>
  <c r="AC159"/>
  <c r="Y159"/>
  <c r="U159"/>
  <c r="AG158"/>
  <c r="AC158"/>
  <c r="Y158"/>
  <c r="U158"/>
  <c r="AG157"/>
  <c r="AC157"/>
  <c r="Y157"/>
  <c r="U157"/>
  <c r="AG156"/>
  <c r="AC156"/>
  <c r="Y156"/>
  <c r="U156"/>
  <c r="AG155"/>
  <c r="AC155"/>
  <c r="Y155"/>
  <c r="U155"/>
  <c r="AG154"/>
  <c r="AC154"/>
  <c r="Y154"/>
  <c r="U154"/>
  <c r="AG153"/>
  <c r="AC153"/>
  <c r="Y153"/>
  <c r="Y163" s="1"/>
  <c r="N20" i="88" s="1"/>
  <c r="U153" i="87"/>
  <c r="AF151"/>
  <c r="U19" i="88" s="1"/>
  <c r="AE151" i="87"/>
  <c r="T19" i="88" s="1"/>
  <c r="AD151" i="87"/>
  <c r="S19" i="88" s="1"/>
  <c r="AB151" i="87"/>
  <c r="Q19" i="88" s="1"/>
  <c r="AA151" i="87"/>
  <c r="P19" i="88" s="1"/>
  <c r="Z151" i="87"/>
  <c r="O19" i="88" s="1"/>
  <c r="X151" i="87"/>
  <c r="M19" i="88" s="1"/>
  <c r="W151" i="87"/>
  <c r="L19" i="88" s="1"/>
  <c r="V151" i="87"/>
  <c r="K19" i="88" s="1"/>
  <c r="T151" i="87"/>
  <c r="I19" i="88" s="1"/>
  <c r="S151" i="87"/>
  <c r="H19" i="88" s="1"/>
  <c r="R151" i="87"/>
  <c r="G19" i="88" s="1"/>
  <c r="O151" i="87"/>
  <c r="F19" i="88" s="1"/>
  <c r="N151" i="87"/>
  <c r="E19" i="88" s="1"/>
  <c r="M151" i="87"/>
  <c r="D19" i="88" s="1"/>
  <c r="K151" i="87"/>
  <c r="C19" i="88" s="1"/>
  <c r="J151" i="87"/>
  <c r="B19" i="88" s="1"/>
  <c r="AG150" i="87"/>
  <c r="AC150"/>
  <c r="Y150"/>
  <c r="U150"/>
  <c r="AG149"/>
  <c r="AC149"/>
  <c r="Y149"/>
  <c r="U149"/>
  <c r="AG148"/>
  <c r="AC148"/>
  <c r="Y148"/>
  <c r="U148"/>
  <c r="AG147"/>
  <c r="AC147"/>
  <c r="Y147"/>
  <c r="U147"/>
  <c r="AG146"/>
  <c r="AC146"/>
  <c r="Y146"/>
  <c r="U146"/>
  <c r="AG145"/>
  <c r="AC145"/>
  <c r="Y145"/>
  <c r="U145"/>
  <c r="AG144"/>
  <c r="AC144"/>
  <c r="Y144"/>
  <c r="U144"/>
  <c r="AG143"/>
  <c r="AC143"/>
  <c r="Y143"/>
  <c r="U143"/>
  <c r="AG142"/>
  <c r="AC142"/>
  <c r="Y142"/>
  <c r="U142"/>
  <c r="AG141"/>
  <c r="AC141"/>
  <c r="Y141"/>
  <c r="U141"/>
  <c r="AF139"/>
  <c r="U18" i="88" s="1"/>
  <c r="AE139" i="87"/>
  <c r="T18" i="88" s="1"/>
  <c r="AD139" i="87"/>
  <c r="S18" i="88" s="1"/>
  <c r="AB139" i="87"/>
  <c r="Q18" i="88" s="1"/>
  <c r="AA139" i="87"/>
  <c r="P18" i="88" s="1"/>
  <c r="Z139" i="87"/>
  <c r="O18" i="88" s="1"/>
  <c r="X139" i="87"/>
  <c r="M18" i="88" s="1"/>
  <c r="W139" i="87"/>
  <c r="L18" i="88" s="1"/>
  <c r="V139" i="87"/>
  <c r="K18" i="88" s="1"/>
  <c r="T139" i="87"/>
  <c r="I18" i="88" s="1"/>
  <c r="S139" i="87"/>
  <c r="H18" i="88" s="1"/>
  <c r="R139" i="87"/>
  <c r="G18" i="88" s="1"/>
  <c r="O139" i="87"/>
  <c r="F18" i="88" s="1"/>
  <c r="N139" i="87"/>
  <c r="E18" i="88" s="1"/>
  <c r="M139" i="87"/>
  <c r="D18" i="88" s="1"/>
  <c r="AG138" i="87"/>
  <c r="AC138"/>
  <c r="Y138"/>
  <c r="U138"/>
  <c r="AG137"/>
  <c r="AC137"/>
  <c r="Y137"/>
  <c r="U137"/>
  <c r="AG136"/>
  <c r="AC136"/>
  <c r="Y136"/>
  <c r="U136"/>
  <c r="AG135"/>
  <c r="AC135"/>
  <c r="Y135"/>
  <c r="U135"/>
  <c r="AG134"/>
  <c r="AC134"/>
  <c r="Y134"/>
  <c r="U134"/>
  <c r="AG133"/>
  <c r="AC133"/>
  <c r="Y133"/>
  <c r="U133"/>
  <c r="AG132"/>
  <c r="AC132"/>
  <c r="Y132"/>
  <c r="U132"/>
  <c r="AG131"/>
  <c r="AC131"/>
  <c r="Y131"/>
  <c r="U131"/>
  <c r="AG130"/>
  <c r="AC130"/>
  <c r="Y130"/>
  <c r="U130"/>
  <c r="AG129"/>
  <c r="AC129"/>
  <c r="Y129"/>
  <c r="U129"/>
  <c r="AF127"/>
  <c r="U17" i="88" s="1"/>
  <c r="AE127" i="87"/>
  <c r="T17" i="88" s="1"/>
  <c r="AD127" i="87"/>
  <c r="S17" i="88" s="1"/>
  <c r="AB127" i="87"/>
  <c r="Q17" i="88" s="1"/>
  <c r="AA127" i="87"/>
  <c r="P17" i="88" s="1"/>
  <c r="Z127" i="87"/>
  <c r="O17" i="88" s="1"/>
  <c r="X127" i="87"/>
  <c r="M17" i="88" s="1"/>
  <c r="W127" i="87"/>
  <c r="L17" i="88" s="1"/>
  <c r="V127" i="87"/>
  <c r="K17" i="88" s="1"/>
  <c r="T127" i="87"/>
  <c r="I17" i="88" s="1"/>
  <c r="S127" i="87"/>
  <c r="H17" i="88" s="1"/>
  <c r="R127" i="87"/>
  <c r="G17" i="88" s="1"/>
  <c r="O127" i="87"/>
  <c r="F17" i="88" s="1"/>
  <c r="N127" i="87"/>
  <c r="E17" i="88" s="1"/>
  <c r="M127" i="87"/>
  <c r="D17" i="88" s="1"/>
  <c r="K127" i="87"/>
  <c r="C17" i="88" s="1"/>
  <c r="J127" i="87"/>
  <c r="B17" i="88" s="1"/>
  <c r="AG126" i="87"/>
  <c r="AC126"/>
  <c r="Y126"/>
  <c r="U126"/>
  <c r="AG125"/>
  <c r="AC125"/>
  <c r="Y125"/>
  <c r="U125"/>
  <c r="AG124"/>
  <c r="AC124"/>
  <c r="Y124"/>
  <c r="U124"/>
  <c r="AG123"/>
  <c r="AC123"/>
  <c r="Y123"/>
  <c r="U123"/>
  <c r="AG122"/>
  <c r="AC122"/>
  <c r="Y122"/>
  <c r="U122"/>
  <c r="AG121"/>
  <c r="AC121"/>
  <c r="Y121"/>
  <c r="U121"/>
  <c r="AG120"/>
  <c r="AC120"/>
  <c r="Y120"/>
  <c r="U120"/>
  <c r="AG119"/>
  <c r="AC119"/>
  <c r="Y119"/>
  <c r="U119"/>
  <c r="AG118"/>
  <c r="AC118"/>
  <c r="Y118"/>
  <c r="U118"/>
  <c r="AG117"/>
  <c r="AC117"/>
  <c r="AC127" s="1"/>
  <c r="R17" i="88" s="1"/>
  <c r="Y117" i="87"/>
  <c r="U117"/>
  <c r="U127" s="1"/>
  <c r="J17" i="88" s="1"/>
  <c r="AF115" i="87"/>
  <c r="U16" i="88" s="1"/>
  <c r="AE115" i="87"/>
  <c r="T16" i="88" s="1"/>
  <c r="AD115" i="87"/>
  <c r="S16" i="88" s="1"/>
  <c r="AB115" i="87"/>
  <c r="Q16" i="88" s="1"/>
  <c r="AA115" i="87"/>
  <c r="P16" i="88" s="1"/>
  <c r="Z115" i="87"/>
  <c r="O16" i="88" s="1"/>
  <c r="X115" i="87"/>
  <c r="M16" i="88" s="1"/>
  <c r="W115" i="87"/>
  <c r="L16" i="88" s="1"/>
  <c r="V115" i="87"/>
  <c r="K16" i="88" s="1"/>
  <c r="T115" i="87"/>
  <c r="I16" i="88" s="1"/>
  <c r="S115" i="87"/>
  <c r="H16" i="88" s="1"/>
  <c r="R115" i="87"/>
  <c r="G16" i="88" s="1"/>
  <c r="O115" i="87"/>
  <c r="F16" i="88" s="1"/>
  <c r="N115" i="87"/>
  <c r="E16" i="88" s="1"/>
  <c r="M115" i="87"/>
  <c r="D16" i="88" s="1"/>
  <c r="K115" i="87"/>
  <c r="C16" i="88" s="1"/>
  <c r="J115" i="87"/>
  <c r="B16" i="88" s="1"/>
  <c r="AG114" i="87"/>
  <c r="AC114"/>
  <c r="Y114"/>
  <c r="U114"/>
  <c r="AG113"/>
  <c r="AC113"/>
  <c r="Y113"/>
  <c r="U113"/>
  <c r="AG112"/>
  <c r="AC112"/>
  <c r="Y112"/>
  <c r="U112"/>
  <c r="AG111"/>
  <c r="AC111"/>
  <c r="Y111"/>
  <c r="U111"/>
  <c r="AG110"/>
  <c r="AC110"/>
  <c r="Y110"/>
  <c r="U110"/>
  <c r="AG109"/>
  <c r="AC109"/>
  <c r="Y109"/>
  <c r="U109"/>
  <c r="AG108"/>
  <c r="AC108"/>
  <c r="Y108"/>
  <c r="U108"/>
  <c r="AG107"/>
  <c r="AC107"/>
  <c r="Y107"/>
  <c r="U107"/>
  <c r="AG106"/>
  <c r="AC106"/>
  <c r="Y106"/>
  <c r="U106"/>
  <c r="AG105"/>
  <c r="AC105"/>
  <c r="AC115" s="1"/>
  <c r="R16" i="88" s="1"/>
  <c r="Y105" i="87"/>
  <c r="U105"/>
  <c r="AF103"/>
  <c r="U15" i="88" s="1"/>
  <c r="AE103" i="87"/>
  <c r="T15" i="88" s="1"/>
  <c r="AD103" i="87"/>
  <c r="S15" i="88" s="1"/>
  <c r="AB103" i="87"/>
  <c r="Q15" i="88" s="1"/>
  <c r="AA103" i="87"/>
  <c r="P15" i="88" s="1"/>
  <c r="Z103" i="87"/>
  <c r="O15" i="88" s="1"/>
  <c r="X103" i="87"/>
  <c r="M15" i="88" s="1"/>
  <c r="W103" i="87"/>
  <c r="L15" i="88" s="1"/>
  <c r="V103" i="87"/>
  <c r="K15" i="88" s="1"/>
  <c r="T103" i="87"/>
  <c r="I15" i="88" s="1"/>
  <c r="S103" i="87"/>
  <c r="H15" i="88" s="1"/>
  <c r="R103" i="87"/>
  <c r="G15" i="88" s="1"/>
  <c r="O103" i="87"/>
  <c r="F15" i="88" s="1"/>
  <c r="N103" i="87"/>
  <c r="E15" i="88" s="1"/>
  <c r="M103" i="87"/>
  <c r="D15" i="88" s="1"/>
  <c r="K103" i="87"/>
  <c r="C15" i="88" s="1"/>
  <c r="J103" i="87"/>
  <c r="B15" i="88" s="1"/>
  <c r="AG102" i="87"/>
  <c r="AC102"/>
  <c r="Y102"/>
  <c r="U102"/>
  <c r="AG101"/>
  <c r="AC101"/>
  <c r="Y101"/>
  <c r="U101"/>
  <c r="AG100"/>
  <c r="AC100"/>
  <c r="Y100"/>
  <c r="U100"/>
  <c r="AG99"/>
  <c r="AC99"/>
  <c r="Y99"/>
  <c r="U99"/>
  <c r="AG98"/>
  <c r="AC98"/>
  <c r="Y98"/>
  <c r="U98"/>
  <c r="AG97"/>
  <c r="AC97"/>
  <c r="Y97"/>
  <c r="U97"/>
  <c r="AG96"/>
  <c r="AC96"/>
  <c r="Y96"/>
  <c r="U96"/>
  <c r="AG95"/>
  <c r="AC95"/>
  <c r="Y95"/>
  <c r="U95"/>
  <c r="AG94"/>
  <c r="AC94"/>
  <c r="Y94"/>
  <c r="U94"/>
  <c r="AG93"/>
  <c r="AC93"/>
  <c r="Y93"/>
  <c r="Y103" s="1"/>
  <c r="N15" i="88" s="1"/>
  <c r="U93" i="87"/>
  <c r="AF91"/>
  <c r="U14" i="88" s="1"/>
  <c r="AE91" i="87"/>
  <c r="T14" i="88" s="1"/>
  <c r="AD91" i="87"/>
  <c r="S14" i="88" s="1"/>
  <c r="AB91" i="87"/>
  <c r="Q14" i="88" s="1"/>
  <c r="AA91" i="87"/>
  <c r="P14" i="88" s="1"/>
  <c r="Z91" i="87"/>
  <c r="O14" i="88" s="1"/>
  <c r="X91" i="87"/>
  <c r="M14" i="88" s="1"/>
  <c r="W91" i="87"/>
  <c r="L14" i="88" s="1"/>
  <c r="V91" i="87"/>
  <c r="K14" i="88" s="1"/>
  <c r="T91" i="87"/>
  <c r="I14" i="88" s="1"/>
  <c r="S91" i="87"/>
  <c r="H14" i="88" s="1"/>
  <c r="R91" i="87"/>
  <c r="G14" i="88" s="1"/>
  <c r="O91" i="87"/>
  <c r="F14" i="88" s="1"/>
  <c r="N91" i="87"/>
  <c r="E14" i="88" s="1"/>
  <c r="M91" i="87"/>
  <c r="D14" i="88" s="1"/>
  <c r="K91" i="87"/>
  <c r="C14" i="88" s="1"/>
  <c r="J91" i="87"/>
  <c r="B14" i="88" s="1"/>
  <c r="AG90" i="87"/>
  <c r="AC90"/>
  <c r="Y90"/>
  <c r="U90"/>
  <c r="AG89"/>
  <c r="AC89"/>
  <c r="Y89"/>
  <c r="U89"/>
  <c r="AG88"/>
  <c r="AC88"/>
  <c r="Y88"/>
  <c r="U88"/>
  <c r="AG87"/>
  <c r="AC87"/>
  <c r="Y87"/>
  <c r="U87"/>
  <c r="AG86"/>
  <c r="AC86"/>
  <c r="Y86"/>
  <c r="U86"/>
  <c r="AG85"/>
  <c r="AC85"/>
  <c r="Y85"/>
  <c r="U85"/>
  <c r="AG84"/>
  <c r="AC84"/>
  <c r="Y84"/>
  <c r="U84"/>
  <c r="AG83"/>
  <c r="AC83"/>
  <c r="Y83"/>
  <c r="U83"/>
  <c r="AG82"/>
  <c r="AC82"/>
  <c r="Y82"/>
  <c r="U82"/>
  <c r="AG81"/>
  <c r="AC81"/>
  <c r="Y81"/>
  <c r="Y91" s="1"/>
  <c r="N14" i="88" s="1"/>
  <c r="U81" i="87"/>
  <c r="AF79"/>
  <c r="U13" i="88" s="1"/>
  <c r="AE79" i="87"/>
  <c r="T13" i="88" s="1"/>
  <c r="AD79" i="87"/>
  <c r="S13" i="88" s="1"/>
  <c r="AB79" i="87"/>
  <c r="Q13" i="88" s="1"/>
  <c r="AA79" i="87"/>
  <c r="P13" i="88" s="1"/>
  <c r="Z79" i="87"/>
  <c r="O13" i="88" s="1"/>
  <c r="X79" i="87"/>
  <c r="M13" i="88" s="1"/>
  <c r="W79" i="87"/>
  <c r="L13" i="88" s="1"/>
  <c r="V79" i="87"/>
  <c r="K13" i="88" s="1"/>
  <c r="T79" i="87"/>
  <c r="I13" i="88" s="1"/>
  <c r="S79" i="87"/>
  <c r="H13" i="88" s="1"/>
  <c r="R79" i="87"/>
  <c r="G13" i="88" s="1"/>
  <c r="O79" i="87"/>
  <c r="F13" i="88" s="1"/>
  <c r="N79" i="87"/>
  <c r="E13" i="88" s="1"/>
  <c r="M79" i="87"/>
  <c r="D13" i="88" s="1"/>
  <c r="K79" i="87"/>
  <c r="C13" i="88" s="1"/>
  <c r="J79" i="87"/>
  <c r="B13" i="88" s="1"/>
  <c r="AG78" i="87"/>
  <c r="AC78"/>
  <c r="Y78"/>
  <c r="U78"/>
  <c r="AG77"/>
  <c r="AC77"/>
  <c r="Y77"/>
  <c r="U77"/>
  <c r="AH77" s="1"/>
  <c r="AG76"/>
  <c r="AC76"/>
  <c r="Y76"/>
  <c r="U76"/>
  <c r="AG75"/>
  <c r="AC75"/>
  <c r="Y75"/>
  <c r="U75"/>
  <c r="AG74"/>
  <c r="AC74"/>
  <c r="Y74"/>
  <c r="U74"/>
  <c r="AG73"/>
  <c r="AC73"/>
  <c r="Y73"/>
  <c r="U73"/>
  <c r="AH73" s="1"/>
  <c r="AG72"/>
  <c r="AC72"/>
  <c r="Y72"/>
  <c r="U72"/>
  <c r="AG71"/>
  <c r="AC71"/>
  <c r="Y71"/>
  <c r="U71"/>
  <c r="AG70"/>
  <c r="AC70"/>
  <c r="Y70"/>
  <c r="U70"/>
  <c r="AH70" s="1"/>
  <c r="AG69"/>
  <c r="AC69"/>
  <c r="AC79" s="1"/>
  <c r="R13" i="88" s="1"/>
  <c r="Y69" i="87"/>
  <c r="U69"/>
  <c r="AF67"/>
  <c r="U12" i="88" s="1"/>
  <c r="AE67" i="87"/>
  <c r="T12" i="88" s="1"/>
  <c r="AD67" i="87"/>
  <c r="S12" i="88" s="1"/>
  <c r="AB67" i="87"/>
  <c r="Q12" i="88" s="1"/>
  <c r="AA67" i="87"/>
  <c r="P12" i="88" s="1"/>
  <c r="Z67" i="87"/>
  <c r="O12" i="88" s="1"/>
  <c r="X67" i="87"/>
  <c r="M12" i="88" s="1"/>
  <c r="W67" i="87"/>
  <c r="L12" i="88" s="1"/>
  <c r="V67" i="87"/>
  <c r="K12" i="88" s="1"/>
  <c r="T67" i="87"/>
  <c r="I12" i="88" s="1"/>
  <c r="S67" i="87"/>
  <c r="H12" i="88" s="1"/>
  <c r="R67" i="87"/>
  <c r="G12" i="88" s="1"/>
  <c r="O67" i="87"/>
  <c r="F12" i="88" s="1"/>
  <c r="N67" i="87"/>
  <c r="E12" i="88" s="1"/>
  <c r="M67" i="87"/>
  <c r="D12" i="88" s="1"/>
  <c r="K67" i="87"/>
  <c r="C12" i="88" s="1"/>
  <c r="J67" i="87"/>
  <c r="B12" i="88" s="1"/>
  <c r="AG66" i="87"/>
  <c r="AC66"/>
  <c r="Y66"/>
  <c r="U66"/>
  <c r="AG65"/>
  <c r="AC65"/>
  <c r="Y65"/>
  <c r="U65"/>
  <c r="AG64"/>
  <c r="AC64"/>
  <c r="Y64"/>
  <c r="U64"/>
  <c r="AG63"/>
  <c r="AC63"/>
  <c r="Y63"/>
  <c r="U63"/>
  <c r="AG62"/>
  <c r="AC62"/>
  <c r="Y62"/>
  <c r="U62"/>
  <c r="AG61"/>
  <c r="AC61"/>
  <c r="Y61"/>
  <c r="U61"/>
  <c r="AG60"/>
  <c r="AC60"/>
  <c r="Y60"/>
  <c r="U60"/>
  <c r="AG59"/>
  <c r="AC59"/>
  <c r="Y59"/>
  <c r="U59"/>
  <c r="AG58"/>
  <c r="AC58"/>
  <c r="Y58"/>
  <c r="U58"/>
  <c r="AG57"/>
  <c r="AG67" s="1"/>
  <c r="V12" i="88" s="1"/>
  <c r="AC57" i="87"/>
  <c r="AC67" s="1"/>
  <c r="R12" i="88" s="1"/>
  <c r="Y57" i="87"/>
  <c r="U57"/>
  <c r="AF55"/>
  <c r="U11" i="88" s="1"/>
  <c r="AE55" i="87"/>
  <c r="T11" i="88" s="1"/>
  <c r="AD55" i="87"/>
  <c r="S11" i="88" s="1"/>
  <c r="AB55" i="87"/>
  <c r="Q11" i="88" s="1"/>
  <c r="AA55" i="87"/>
  <c r="P11" i="88" s="1"/>
  <c r="Z55" i="87"/>
  <c r="O11" i="88" s="1"/>
  <c r="X55" i="87"/>
  <c r="M11" i="88" s="1"/>
  <c r="W55" i="87"/>
  <c r="L11" i="88" s="1"/>
  <c r="V55" i="87"/>
  <c r="K11" i="88" s="1"/>
  <c r="T55" i="87"/>
  <c r="I11" i="88" s="1"/>
  <c r="S55" i="87"/>
  <c r="H11" i="88" s="1"/>
  <c r="R55" i="87"/>
  <c r="G11" i="88" s="1"/>
  <c r="O55" i="87"/>
  <c r="F11" i="88" s="1"/>
  <c r="N55" i="87"/>
  <c r="E11" i="88" s="1"/>
  <c r="M55" i="87"/>
  <c r="D11" i="88" s="1"/>
  <c r="K55" i="87"/>
  <c r="C11" i="88" s="1"/>
  <c r="J55" i="87"/>
  <c r="B11" i="88" s="1"/>
  <c r="AG54" i="87"/>
  <c r="AC54"/>
  <c r="Y54"/>
  <c r="U54"/>
  <c r="AH54" s="1"/>
  <c r="AG53"/>
  <c r="AC53"/>
  <c r="Y53"/>
  <c r="U53"/>
  <c r="AH53" s="1"/>
  <c r="AG52"/>
  <c r="AC52"/>
  <c r="Y52"/>
  <c r="U52"/>
  <c r="AH52" s="1"/>
  <c r="AI52" s="1"/>
  <c r="AG51"/>
  <c r="AC51"/>
  <c r="Y51"/>
  <c r="U51"/>
  <c r="AH51" s="1"/>
  <c r="AG50"/>
  <c r="AC50"/>
  <c r="Y50"/>
  <c r="U50"/>
  <c r="AH50" s="1"/>
  <c r="AG49"/>
  <c r="AC49"/>
  <c r="Y49"/>
  <c r="U49"/>
  <c r="AG48"/>
  <c r="AC48"/>
  <c r="Y48"/>
  <c r="U48"/>
  <c r="AH48" s="1"/>
  <c r="AI48" s="1"/>
  <c r="AG47"/>
  <c r="AC47"/>
  <c r="Y47"/>
  <c r="U47"/>
  <c r="AH47" s="1"/>
  <c r="AG46"/>
  <c r="AC46"/>
  <c r="Y46"/>
  <c r="U46"/>
  <c r="AH46" s="1"/>
  <c r="AG45"/>
  <c r="AC45"/>
  <c r="Y45"/>
  <c r="Y55" s="1"/>
  <c r="N11" i="88" s="1"/>
  <c r="U45" i="87"/>
  <c r="AF43"/>
  <c r="U10" i="88" s="1"/>
  <c r="AE43" i="87"/>
  <c r="T10" i="88" s="1"/>
  <c r="AD43" i="87"/>
  <c r="S10" i="88" s="1"/>
  <c r="AB43" i="87"/>
  <c r="Q10" i="88" s="1"/>
  <c r="AA43" i="87"/>
  <c r="P10" i="88" s="1"/>
  <c r="Z43" i="87"/>
  <c r="O10" i="88" s="1"/>
  <c r="X43" i="87"/>
  <c r="M10" i="88" s="1"/>
  <c r="W43" i="87"/>
  <c r="L10" i="88" s="1"/>
  <c r="V43" i="87"/>
  <c r="K10" i="88" s="1"/>
  <c r="T43" i="87"/>
  <c r="I10" i="88" s="1"/>
  <c r="S43" i="87"/>
  <c r="H10" i="88" s="1"/>
  <c r="R43" i="87"/>
  <c r="G10" i="88" s="1"/>
  <c r="O43" i="87"/>
  <c r="F10" i="88" s="1"/>
  <c r="N43" i="87"/>
  <c r="E10" i="88" s="1"/>
  <c r="M43" i="87"/>
  <c r="D10" i="88" s="1"/>
  <c r="K43" i="87"/>
  <c r="C10" i="88" s="1"/>
  <c r="J43" i="87"/>
  <c r="B10" i="88" s="1"/>
  <c r="AG42" i="87"/>
  <c r="AC42"/>
  <c r="Y42"/>
  <c r="U42"/>
  <c r="AG41"/>
  <c r="AC41"/>
  <c r="Y41"/>
  <c r="U41"/>
  <c r="AG40"/>
  <c r="AC40"/>
  <c r="Y40"/>
  <c r="U40"/>
  <c r="AG39"/>
  <c r="AC39"/>
  <c r="Y39"/>
  <c r="U39"/>
  <c r="AG38"/>
  <c r="AC38"/>
  <c r="Y38"/>
  <c r="U38"/>
  <c r="AG37"/>
  <c r="AC37"/>
  <c r="Y37"/>
  <c r="U37"/>
  <c r="AG36"/>
  <c r="AC36"/>
  <c r="Y36"/>
  <c r="U36"/>
  <c r="AG35"/>
  <c r="AC35"/>
  <c r="Y35"/>
  <c r="U35"/>
  <c r="AG34"/>
  <c r="AC34"/>
  <c r="Y34"/>
  <c r="U34"/>
  <c r="AG33"/>
  <c r="AC33"/>
  <c r="Y33"/>
  <c r="U33"/>
  <c r="AF31"/>
  <c r="U9" i="88" s="1"/>
  <c r="AE31" i="87"/>
  <c r="T9" i="88" s="1"/>
  <c r="AD31" i="87"/>
  <c r="S9" i="88" s="1"/>
  <c r="AB31" i="87"/>
  <c r="Q9" i="88" s="1"/>
  <c r="AA31" i="87"/>
  <c r="P9" i="88" s="1"/>
  <c r="Z31" i="87"/>
  <c r="O9" i="88" s="1"/>
  <c r="X31" i="87"/>
  <c r="M9" i="88" s="1"/>
  <c r="W31" i="87"/>
  <c r="L9" i="88" s="1"/>
  <c r="V31" i="87"/>
  <c r="K9" i="88" s="1"/>
  <c r="T31" i="87"/>
  <c r="I9" i="88" s="1"/>
  <c r="S31" i="87"/>
  <c r="H9" i="88" s="1"/>
  <c r="R31" i="87"/>
  <c r="O31"/>
  <c r="F9" i="88" s="1"/>
  <c r="N31" i="87"/>
  <c r="E9" i="88" s="1"/>
  <c r="M31" i="87"/>
  <c r="D9" i="88" s="1"/>
  <c r="K31" i="87"/>
  <c r="C9" i="88" s="1"/>
  <c r="J31" i="87"/>
  <c r="B9" i="88" s="1"/>
  <c r="AG30" i="87"/>
  <c r="AC30"/>
  <c r="Y30"/>
  <c r="U30"/>
  <c r="AG29"/>
  <c r="AC29"/>
  <c r="Y29"/>
  <c r="U29"/>
  <c r="AG28"/>
  <c r="AC28"/>
  <c r="Y28"/>
  <c r="U28"/>
  <c r="AG27"/>
  <c r="AC27"/>
  <c r="Y27"/>
  <c r="U27"/>
  <c r="AG26"/>
  <c r="AC26"/>
  <c r="Y26"/>
  <c r="U26"/>
  <c r="AG25"/>
  <c r="AC25"/>
  <c r="Y25"/>
  <c r="U25"/>
  <c r="AG24"/>
  <c r="AC24"/>
  <c r="Y24"/>
  <c r="U24"/>
  <c r="AG23"/>
  <c r="AC23"/>
  <c r="Y23"/>
  <c r="U23"/>
  <c r="AG22"/>
  <c r="AC22"/>
  <c r="Y22"/>
  <c r="U22"/>
  <c r="AG21"/>
  <c r="AC21"/>
  <c r="AC31" s="1"/>
  <c r="R9" i="88" s="1"/>
  <c r="Y21" i="87"/>
  <c r="U21"/>
  <c r="U31" s="1"/>
  <c r="J9" i="88" s="1"/>
  <c r="AF19" i="87"/>
  <c r="AE19"/>
  <c r="AD19"/>
  <c r="S8" i="88" s="1"/>
  <c r="AB19" i="87"/>
  <c r="AA19"/>
  <c r="P8" i="88" s="1"/>
  <c r="Z19" i="87"/>
  <c r="X19"/>
  <c r="M8" i="88" s="1"/>
  <c r="W19" i="87"/>
  <c r="L8" i="88" s="1"/>
  <c r="V19" i="87"/>
  <c r="K8" i="88" s="1"/>
  <c r="T19" i="87"/>
  <c r="I8" i="88" s="1"/>
  <c r="S19" i="87"/>
  <c r="R19"/>
  <c r="G8" i="88" s="1"/>
  <c r="O19" i="87"/>
  <c r="N19"/>
  <c r="M19"/>
  <c r="K19"/>
  <c r="C8" i="88" s="1"/>
  <c r="J19" i="87"/>
  <c r="AG18"/>
  <c r="AC18"/>
  <c r="Y18"/>
  <c r="U18"/>
  <c r="AG17"/>
  <c r="AC17"/>
  <c r="Y17"/>
  <c r="U17"/>
  <c r="AG16"/>
  <c r="AC16"/>
  <c r="Y16"/>
  <c r="U16"/>
  <c r="AG15"/>
  <c r="AC15"/>
  <c r="Y15"/>
  <c r="U15"/>
  <c r="AG14"/>
  <c r="AC14"/>
  <c r="Y14"/>
  <c r="U14"/>
  <c r="AG13"/>
  <c r="AC13"/>
  <c r="Y13"/>
  <c r="U13"/>
  <c r="AG12"/>
  <c r="AC12"/>
  <c r="Y12"/>
  <c r="U12"/>
  <c r="AG11"/>
  <c r="AC11"/>
  <c r="Y11"/>
  <c r="U11"/>
  <c r="AG10"/>
  <c r="AC10"/>
  <c r="Y10"/>
  <c r="U10"/>
  <c r="AG9"/>
  <c r="AC9"/>
  <c r="AC19" s="1"/>
  <c r="R8" i="88" s="1"/>
  <c r="Y9" i="87"/>
  <c r="U9"/>
  <c r="C18" i="86"/>
  <c r="B18"/>
  <c r="Y17"/>
  <c r="A5"/>
  <c r="A24" s="1"/>
  <c r="A3"/>
  <c r="A1"/>
  <c r="A191" i="85"/>
  <c r="AF190"/>
  <c r="U23" i="86" s="1"/>
  <c r="AE190" i="85"/>
  <c r="T23" i="86" s="1"/>
  <c r="AD190" i="85"/>
  <c r="S23" i="86" s="1"/>
  <c r="AB190" i="85"/>
  <c r="Q23" i="86" s="1"/>
  <c r="AA190" i="85"/>
  <c r="P23" i="86" s="1"/>
  <c r="Z190" i="85"/>
  <c r="O23" i="86" s="1"/>
  <c r="X190" i="85"/>
  <c r="M23" i="86" s="1"/>
  <c r="W190" i="85"/>
  <c r="L23" i="86" s="1"/>
  <c r="V190" i="85"/>
  <c r="K23" i="86" s="1"/>
  <c r="T190" i="85"/>
  <c r="I23" i="86" s="1"/>
  <c r="S190" i="85"/>
  <c r="H23" i="86" s="1"/>
  <c r="R190" i="85"/>
  <c r="G23" i="86" s="1"/>
  <c r="O190" i="85"/>
  <c r="F23" i="86" s="1"/>
  <c r="N190" i="85"/>
  <c r="E23" i="86" s="1"/>
  <c r="M190" i="85"/>
  <c r="D23" i="86" s="1"/>
  <c r="K190" i="85"/>
  <c r="C23" i="86" s="1"/>
  <c r="AG189" i="85"/>
  <c r="AC189"/>
  <c r="Y189"/>
  <c r="U189"/>
  <c r="AF187"/>
  <c r="U22" i="86" s="1"/>
  <c r="AE187" i="85"/>
  <c r="T22" i="86" s="1"/>
  <c r="AD187" i="85"/>
  <c r="S22" i="86" s="1"/>
  <c r="AB187" i="85"/>
  <c r="Q22" i="86" s="1"/>
  <c r="AA187" i="85"/>
  <c r="P22" i="86" s="1"/>
  <c r="Z187" i="85"/>
  <c r="O22" i="86" s="1"/>
  <c r="X187" i="85"/>
  <c r="M22" i="86" s="1"/>
  <c r="W187" i="85"/>
  <c r="L22" i="86" s="1"/>
  <c r="V187" i="85"/>
  <c r="K22" i="86" s="1"/>
  <c r="T187" i="85"/>
  <c r="I22" i="86" s="1"/>
  <c r="S187" i="85"/>
  <c r="H22" i="86" s="1"/>
  <c r="R187" i="85"/>
  <c r="G22" i="86" s="1"/>
  <c r="O187" i="85"/>
  <c r="F22" i="86" s="1"/>
  <c r="N187" i="85"/>
  <c r="E22" i="86" s="1"/>
  <c r="M187" i="85"/>
  <c r="D22" i="86" s="1"/>
  <c r="K187" i="85"/>
  <c r="C22" i="86" s="1"/>
  <c r="J187" i="85"/>
  <c r="B22" i="86" s="1"/>
  <c r="AG186" i="85"/>
  <c r="AC186"/>
  <c r="Y186"/>
  <c r="U186"/>
  <c r="AG185"/>
  <c r="AC185"/>
  <c r="Y185"/>
  <c r="U185"/>
  <c r="AG184"/>
  <c r="AC184"/>
  <c r="Y184"/>
  <c r="U184"/>
  <c r="AG183"/>
  <c r="AC183"/>
  <c r="Y183"/>
  <c r="U183"/>
  <c r="AG182"/>
  <c r="AC182"/>
  <c r="Y182"/>
  <c r="U182"/>
  <c r="AG181"/>
  <c r="AC181"/>
  <c r="Y181"/>
  <c r="U181"/>
  <c r="AG180"/>
  <c r="AC180"/>
  <c r="Y180"/>
  <c r="U180"/>
  <c r="AG179"/>
  <c r="AC179"/>
  <c r="Y179"/>
  <c r="U179"/>
  <c r="AG178"/>
  <c r="AC178"/>
  <c r="Y178"/>
  <c r="U178"/>
  <c r="AG177"/>
  <c r="AC177"/>
  <c r="Y177"/>
  <c r="Y187" s="1"/>
  <c r="N22" i="86" s="1"/>
  <c r="U177" i="85"/>
  <c r="AF175"/>
  <c r="U21" i="86" s="1"/>
  <c r="AE175" i="85"/>
  <c r="T21" i="86" s="1"/>
  <c r="AD175" i="85"/>
  <c r="S21" i="86" s="1"/>
  <c r="AB175" i="85"/>
  <c r="Q21" i="86" s="1"/>
  <c r="AA175" i="85"/>
  <c r="P21" i="86" s="1"/>
  <c r="Z175" i="85"/>
  <c r="O21" i="86" s="1"/>
  <c r="X175" i="85"/>
  <c r="M21" i="86" s="1"/>
  <c r="W175" i="85"/>
  <c r="L21" i="86" s="1"/>
  <c r="V175" i="85"/>
  <c r="K21" i="86" s="1"/>
  <c r="T175" i="85"/>
  <c r="I21" i="86" s="1"/>
  <c r="S175" i="85"/>
  <c r="H21" i="86" s="1"/>
  <c r="R175" i="85"/>
  <c r="G21" i="86" s="1"/>
  <c r="O175" i="85"/>
  <c r="F21" i="86" s="1"/>
  <c r="N175" i="85"/>
  <c r="E21" i="86" s="1"/>
  <c r="M175" i="85"/>
  <c r="D21" i="86" s="1"/>
  <c r="K175" i="85"/>
  <c r="C21" i="86" s="1"/>
  <c r="J175" i="85"/>
  <c r="B21" i="86" s="1"/>
  <c r="AG174" i="85"/>
  <c r="AC174"/>
  <c r="Y174"/>
  <c r="U174"/>
  <c r="AG173"/>
  <c r="AC173"/>
  <c r="Y173"/>
  <c r="U173"/>
  <c r="AH173" s="1"/>
  <c r="AG172"/>
  <c r="AC172"/>
  <c r="Y172"/>
  <c r="U172"/>
  <c r="AH172" s="1"/>
  <c r="AG171"/>
  <c r="AC171"/>
  <c r="Y171"/>
  <c r="U171"/>
  <c r="AG170"/>
  <c r="AC170"/>
  <c r="Y170"/>
  <c r="U170"/>
  <c r="AG169"/>
  <c r="AC169"/>
  <c r="Y169"/>
  <c r="U169"/>
  <c r="AG168"/>
  <c r="AC168"/>
  <c r="Y168"/>
  <c r="U168"/>
  <c r="AH168" s="1"/>
  <c r="AG167"/>
  <c r="AC167"/>
  <c r="Y167"/>
  <c r="U167"/>
  <c r="AG166"/>
  <c r="AC166"/>
  <c r="Y166"/>
  <c r="U166"/>
  <c r="AG165"/>
  <c r="AC165"/>
  <c r="AC175" s="1"/>
  <c r="R21" i="86" s="1"/>
  <c r="Y165" i="85"/>
  <c r="U165"/>
  <c r="AF163"/>
  <c r="U20" i="86" s="1"/>
  <c r="AE163" i="85"/>
  <c r="T20" i="86" s="1"/>
  <c r="AD163" i="85"/>
  <c r="S20" i="86" s="1"/>
  <c r="AB163" i="85"/>
  <c r="Q20" i="86" s="1"/>
  <c r="AA163" i="85"/>
  <c r="P20" i="86" s="1"/>
  <c r="Z163" i="85"/>
  <c r="O20" i="86" s="1"/>
  <c r="X163" i="85"/>
  <c r="M20" i="86" s="1"/>
  <c r="W163" i="85"/>
  <c r="L20" i="86" s="1"/>
  <c r="V163" i="85"/>
  <c r="K20" i="86" s="1"/>
  <c r="T163" i="85"/>
  <c r="I20" i="86" s="1"/>
  <c r="S163" i="85"/>
  <c r="H20" i="86" s="1"/>
  <c r="R163" i="85"/>
  <c r="G20" i="86" s="1"/>
  <c r="O163" i="85"/>
  <c r="F20" i="86" s="1"/>
  <c r="N163" i="85"/>
  <c r="E20" i="86" s="1"/>
  <c r="M163" i="85"/>
  <c r="D20" i="86" s="1"/>
  <c r="K163" i="85"/>
  <c r="C20" i="86" s="1"/>
  <c r="J163" i="85"/>
  <c r="B20" i="86" s="1"/>
  <c r="AG162" i="85"/>
  <c r="AC162"/>
  <c r="Y162"/>
  <c r="U162"/>
  <c r="AG161"/>
  <c r="AC161"/>
  <c r="Y161"/>
  <c r="U161"/>
  <c r="AG160"/>
  <c r="AC160"/>
  <c r="Y160"/>
  <c r="U160"/>
  <c r="AG159"/>
  <c r="AC159"/>
  <c r="Y159"/>
  <c r="U159"/>
  <c r="AG158"/>
  <c r="AC158"/>
  <c r="Y158"/>
  <c r="U158"/>
  <c r="AG157"/>
  <c r="AC157"/>
  <c r="Y157"/>
  <c r="U157"/>
  <c r="AG156"/>
  <c r="AC156"/>
  <c r="Y156"/>
  <c r="U156"/>
  <c r="AG155"/>
  <c r="AC155"/>
  <c r="Y155"/>
  <c r="U155"/>
  <c r="AG154"/>
  <c r="AC154"/>
  <c r="Y154"/>
  <c r="U154"/>
  <c r="AG153"/>
  <c r="AC153"/>
  <c r="AC163" s="1"/>
  <c r="R20" i="86" s="1"/>
  <c r="Y153" i="85"/>
  <c r="U153"/>
  <c r="AF151"/>
  <c r="U19" i="86" s="1"/>
  <c r="AE151" i="85"/>
  <c r="T19" i="86" s="1"/>
  <c r="AD151" i="85"/>
  <c r="S19" i="86" s="1"/>
  <c r="AB151" i="85"/>
  <c r="Q19" i="86" s="1"/>
  <c r="AA151" i="85"/>
  <c r="P19" i="86" s="1"/>
  <c r="Z151" i="85"/>
  <c r="O19" i="86" s="1"/>
  <c r="X151" i="85"/>
  <c r="M19" i="86" s="1"/>
  <c r="W151" i="85"/>
  <c r="L19" i="86" s="1"/>
  <c r="V151" i="85"/>
  <c r="K19" i="86" s="1"/>
  <c r="T151" i="85"/>
  <c r="I19" i="86" s="1"/>
  <c r="S151" i="85"/>
  <c r="H19" i="86" s="1"/>
  <c r="R151" i="85"/>
  <c r="G19" i="86" s="1"/>
  <c r="O151" i="85"/>
  <c r="F19" i="86" s="1"/>
  <c r="N151" i="85"/>
  <c r="E19" i="86" s="1"/>
  <c r="M151" i="85"/>
  <c r="D19" i="86" s="1"/>
  <c r="K151" i="85"/>
  <c r="C19" i="86" s="1"/>
  <c r="J151" i="85"/>
  <c r="B19" i="86" s="1"/>
  <c r="AG150" i="85"/>
  <c r="AC150"/>
  <c r="Y150"/>
  <c r="U150"/>
  <c r="AG149"/>
  <c r="AC149"/>
  <c r="Y149"/>
  <c r="U149"/>
  <c r="AG148"/>
  <c r="AC148"/>
  <c r="Y148"/>
  <c r="U148"/>
  <c r="AG147"/>
  <c r="AC147"/>
  <c r="Y147"/>
  <c r="U147"/>
  <c r="AG146"/>
  <c r="AC146"/>
  <c r="Y146"/>
  <c r="U146"/>
  <c r="AG145"/>
  <c r="AC145"/>
  <c r="Y145"/>
  <c r="U145"/>
  <c r="AG144"/>
  <c r="AC144"/>
  <c r="Y144"/>
  <c r="U144"/>
  <c r="AG143"/>
  <c r="AC143"/>
  <c r="Y143"/>
  <c r="U143"/>
  <c r="AG142"/>
  <c r="AC142"/>
  <c r="Y142"/>
  <c r="U142"/>
  <c r="AG141"/>
  <c r="AC141"/>
  <c r="Y141"/>
  <c r="Y151" s="1"/>
  <c r="N19" i="86" s="1"/>
  <c r="U141" i="85"/>
  <c r="AF139"/>
  <c r="U18" i="86" s="1"/>
  <c r="AE139" i="85"/>
  <c r="T18" i="86" s="1"/>
  <c r="AD139" i="85"/>
  <c r="S18" i="86" s="1"/>
  <c r="AB139" i="85"/>
  <c r="Q18" i="86" s="1"/>
  <c r="AA139" i="85"/>
  <c r="P18" i="86" s="1"/>
  <c r="Z139" i="85"/>
  <c r="O18" i="86" s="1"/>
  <c r="X139" i="85"/>
  <c r="M18" i="86" s="1"/>
  <c r="W139" i="85"/>
  <c r="L18" i="86" s="1"/>
  <c r="V139" i="85"/>
  <c r="K18" i="86" s="1"/>
  <c r="T139" i="85"/>
  <c r="I18" i="86" s="1"/>
  <c r="S139" i="85"/>
  <c r="H18" i="86" s="1"/>
  <c r="R139" i="85"/>
  <c r="G18" i="86" s="1"/>
  <c r="O139" i="85"/>
  <c r="F18" i="86" s="1"/>
  <c r="N139" i="85"/>
  <c r="E18" i="86" s="1"/>
  <c r="M139" i="85"/>
  <c r="D18" i="86" s="1"/>
  <c r="AG138" i="85"/>
  <c r="AC138"/>
  <c r="Y138"/>
  <c r="U138"/>
  <c r="AG137"/>
  <c r="AC137"/>
  <c r="Y137"/>
  <c r="U137"/>
  <c r="AG136"/>
  <c r="AC136"/>
  <c r="Y136"/>
  <c r="U136"/>
  <c r="AG135"/>
  <c r="AC135"/>
  <c r="Y135"/>
  <c r="U135"/>
  <c r="AG134"/>
  <c r="AC134"/>
  <c r="Y134"/>
  <c r="U134"/>
  <c r="AG133"/>
  <c r="AC133"/>
  <c r="Y133"/>
  <c r="U133"/>
  <c r="AG132"/>
  <c r="AC132"/>
  <c r="Y132"/>
  <c r="U132"/>
  <c r="AG131"/>
  <c r="AC131"/>
  <c r="Y131"/>
  <c r="U131"/>
  <c r="AG130"/>
  <c r="AC130"/>
  <c r="Y130"/>
  <c r="U130"/>
  <c r="AG129"/>
  <c r="AC129"/>
  <c r="Y129"/>
  <c r="Y139" s="1"/>
  <c r="N18" i="86" s="1"/>
  <c r="U129" i="85"/>
  <c r="AF127"/>
  <c r="U17" i="86" s="1"/>
  <c r="AE127" i="85"/>
  <c r="T17" i="86" s="1"/>
  <c r="AD127" i="85"/>
  <c r="S17" i="86" s="1"/>
  <c r="AB127" i="85"/>
  <c r="Q17" i="86" s="1"/>
  <c r="AA127" i="85"/>
  <c r="P17" i="86" s="1"/>
  <c r="Z127" i="85"/>
  <c r="O17" i="86" s="1"/>
  <c r="X127" i="85"/>
  <c r="M17" i="86" s="1"/>
  <c r="W127" i="85"/>
  <c r="L17" i="86" s="1"/>
  <c r="V127" i="85"/>
  <c r="K17" i="86" s="1"/>
  <c r="T127" i="85"/>
  <c r="I17" i="86" s="1"/>
  <c r="S127" i="85"/>
  <c r="H17" i="86" s="1"/>
  <c r="R127" i="85"/>
  <c r="G17" i="86" s="1"/>
  <c r="O127" i="85"/>
  <c r="F17" i="86" s="1"/>
  <c r="N127" i="85"/>
  <c r="E17" i="86" s="1"/>
  <c r="M127" i="85"/>
  <c r="D17" i="86" s="1"/>
  <c r="K127" i="85"/>
  <c r="C17" i="86" s="1"/>
  <c r="J127" i="85"/>
  <c r="B17" i="86" s="1"/>
  <c r="AG126" i="85"/>
  <c r="AC126"/>
  <c r="Y126"/>
  <c r="U126"/>
  <c r="AG125"/>
  <c r="AC125"/>
  <c r="Y125"/>
  <c r="U125"/>
  <c r="AG124"/>
  <c r="AC124"/>
  <c r="Y124"/>
  <c r="U124"/>
  <c r="AH124" s="1"/>
  <c r="AG123"/>
  <c r="AC123"/>
  <c r="Y123"/>
  <c r="U123"/>
  <c r="AH123" s="1"/>
  <c r="AG122"/>
  <c r="AC122"/>
  <c r="Y122"/>
  <c r="U122"/>
  <c r="AH122" s="1"/>
  <c r="AG121"/>
  <c r="AC121"/>
  <c r="Y121"/>
  <c r="U121"/>
  <c r="AG120"/>
  <c r="AC120"/>
  <c r="Y120"/>
  <c r="U120"/>
  <c r="AG119"/>
  <c r="AC119"/>
  <c r="Y119"/>
  <c r="U119"/>
  <c r="AG118"/>
  <c r="AC118"/>
  <c r="Y118"/>
  <c r="U118"/>
  <c r="AG117"/>
  <c r="AC117"/>
  <c r="Y117"/>
  <c r="Y127" s="1"/>
  <c r="N17" i="86" s="1"/>
  <c r="U117" i="85"/>
  <c r="AH117" s="1"/>
  <c r="AF115"/>
  <c r="U16" i="86" s="1"/>
  <c r="AE115" i="85"/>
  <c r="T16" i="86" s="1"/>
  <c r="AD115" i="85"/>
  <c r="S16" i="86" s="1"/>
  <c r="AB115" i="85"/>
  <c r="Q16" i="86" s="1"/>
  <c r="AA115" i="85"/>
  <c r="P16" i="86" s="1"/>
  <c r="Z115" i="85"/>
  <c r="O16" i="86" s="1"/>
  <c r="X115" i="85"/>
  <c r="M16" i="86" s="1"/>
  <c r="W115" i="85"/>
  <c r="L16" i="86" s="1"/>
  <c r="V115" i="85"/>
  <c r="K16" i="86" s="1"/>
  <c r="T115" i="85"/>
  <c r="I16" i="86" s="1"/>
  <c r="S115" i="85"/>
  <c r="H16" i="86" s="1"/>
  <c r="R115" i="85"/>
  <c r="G16" i="86" s="1"/>
  <c r="O115" i="85"/>
  <c r="F16" i="86" s="1"/>
  <c r="N115" i="85"/>
  <c r="E16" i="86" s="1"/>
  <c r="M115" i="85"/>
  <c r="D16" i="86" s="1"/>
  <c r="K115" i="85"/>
  <c r="C16" i="86" s="1"/>
  <c r="J115" i="85"/>
  <c r="B16" i="86" s="1"/>
  <c r="AG114" i="85"/>
  <c r="AC114"/>
  <c r="Y114"/>
  <c r="U114"/>
  <c r="AG113"/>
  <c r="AC113"/>
  <c r="Y113"/>
  <c r="U113"/>
  <c r="AG112"/>
  <c r="AC112"/>
  <c r="Y112"/>
  <c r="U112"/>
  <c r="AG111"/>
  <c r="AC111"/>
  <c r="Y111"/>
  <c r="U111"/>
  <c r="AG110"/>
  <c r="AC110"/>
  <c r="Y110"/>
  <c r="U110"/>
  <c r="AG109"/>
  <c r="AC109"/>
  <c r="Y109"/>
  <c r="U109"/>
  <c r="AG108"/>
  <c r="AC108"/>
  <c r="Y108"/>
  <c r="U108"/>
  <c r="AG107"/>
  <c r="AC107"/>
  <c r="Y107"/>
  <c r="U107"/>
  <c r="AG106"/>
  <c r="AC106"/>
  <c r="Y106"/>
  <c r="U106"/>
  <c r="AG105"/>
  <c r="AC105"/>
  <c r="Y105"/>
  <c r="U105"/>
  <c r="AF103"/>
  <c r="U15" i="86" s="1"/>
  <c r="AE103" i="85"/>
  <c r="T15" i="86" s="1"/>
  <c r="AD103" i="85"/>
  <c r="S15" i="86" s="1"/>
  <c r="AB103" i="85"/>
  <c r="Q15" i="86" s="1"/>
  <c r="AA103" i="85"/>
  <c r="P15" i="86" s="1"/>
  <c r="Z103" i="85"/>
  <c r="O15" i="86" s="1"/>
  <c r="X103" i="85"/>
  <c r="M15" i="86" s="1"/>
  <c r="W103" i="85"/>
  <c r="L15" i="86" s="1"/>
  <c r="V103" i="85"/>
  <c r="K15" i="86" s="1"/>
  <c r="T103" i="85"/>
  <c r="I15" i="86" s="1"/>
  <c r="S103" i="85"/>
  <c r="H15" i="86" s="1"/>
  <c r="R103" i="85"/>
  <c r="G15" i="86" s="1"/>
  <c r="O103" i="85"/>
  <c r="F15" i="86" s="1"/>
  <c r="N103" i="85"/>
  <c r="E15" i="86" s="1"/>
  <c r="M103" i="85"/>
  <c r="D15" i="86" s="1"/>
  <c r="K103" i="85"/>
  <c r="C15" i="86" s="1"/>
  <c r="J103" i="85"/>
  <c r="B15" i="86" s="1"/>
  <c r="AG102" i="85"/>
  <c r="AC102"/>
  <c r="Y102"/>
  <c r="U102"/>
  <c r="AG101"/>
  <c r="AC101"/>
  <c r="Y101"/>
  <c r="U101"/>
  <c r="AG100"/>
  <c r="AC100"/>
  <c r="Y100"/>
  <c r="U100"/>
  <c r="AG99"/>
  <c r="AC99"/>
  <c r="Y99"/>
  <c r="U99"/>
  <c r="AG98"/>
  <c r="AC98"/>
  <c r="Y98"/>
  <c r="U98"/>
  <c r="AG97"/>
  <c r="AC97"/>
  <c r="Y97"/>
  <c r="U97"/>
  <c r="AG96"/>
  <c r="AC96"/>
  <c r="Y96"/>
  <c r="U96"/>
  <c r="AG95"/>
  <c r="AC95"/>
  <c r="Y95"/>
  <c r="U95"/>
  <c r="AG94"/>
  <c r="AC94"/>
  <c r="Y94"/>
  <c r="U94"/>
  <c r="AG93"/>
  <c r="AC93"/>
  <c r="AC103" s="1"/>
  <c r="R15" i="86" s="1"/>
  <c r="Y93" i="85"/>
  <c r="U93"/>
  <c r="AF91"/>
  <c r="U14" i="86" s="1"/>
  <c r="AE91" i="85"/>
  <c r="T14" i="86" s="1"/>
  <c r="AD91" i="85"/>
  <c r="S14" i="86" s="1"/>
  <c r="AB91" i="85"/>
  <c r="Q14" i="86" s="1"/>
  <c r="AA91" i="85"/>
  <c r="P14" i="86" s="1"/>
  <c r="Z91" i="85"/>
  <c r="O14" i="86" s="1"/>
  <c r="X91" i="85"/>
  <c r="M14" i="86" s="1"/>
  <c r="W91" i="85"/>
  <c r="L14" i="86" s="1"/>
  <c r="V91" i="85"/>
  <c r="K14" i="86" s="1"/>
  <c r="T91" i="85"/>
  <c r="I14" i="86" s="1"/>
  <c r="S91" i="85"/>
  <c r="H14" i="86" s="1"/>
  <c r="R91" i="85"/>
  <c r="G14" i="86" s="1"/>
  <c r="O91" i="85"/>
  <c r="F14" i="86" s="1"/>
  <c r="N91" i="85"/>
  <c r="E14" i="86" s="1"/>
  <c r="M91" i="85"/>
  <c r="D14" i="86" s="1"/>
  <c r="K91" i="85"/>
  <c r="C14" i="86" s="1"/>
  <c r="J91" i="85"/>
  <c r="B14" i="86" s="1"/>
  <c r="AG90" i="85"/>
  <c r="AC90"/>
  <c r="Y90"/>
  <c r="U90"/>
  <c r="AG89"/>
  <c r="AC89"/>
  <c r="Y89"/>
  <c r="U89"/>
  <c r="AG88"/>
  <c r="AC88"/>
  <c r="Y88"/>
  <c r="U88"/>
  <c r="AG87"/>
  <c r="AC87"/>
  <c r="Y87"/>
  <c r="U87"/>
  <c r="AG86"/>
  <c r="AC86"/>
  <c r="Y86"/>
  <c r="U86"/>
  <c r="AG85"/>
  <c r="AC85"/>
  <c r="Y85"/>
  <c r="U85"/>
  <c r="AG84"/>
  <c r="AC84"/>
  <c r="Y84"/>
  <c r="U84"/>
  <c r="AG83"/>
  <c r="AC83"/>
  <c r="Y83"/>
  <c r="U83"/>
  <c r="AG82"/>
  <c r="AC82"/>
  <c r="Y82"/>
  <c r="U82"/>
  <c r="AG81"/>
  <c r="AC81"/>
  <c r="Y81"/>
  <c r="U81"/>
  <c r="AF79"/>
  <c r="U13" i="86" s="1"/>
  <c r="AE79" i="85"/>
  <c r="T13" i="86" s="1"/>
  <c r="AD79" i="85"/>
  <c r="S13" i="86" s="1"/>
  <c r="AB79" i="85"/>
  <c r="Q13" i="86" s="1"/>
  <c r="AA79" i="85"/>
  <c r="P13" i="86" s="1"/>
  <c r="Z79" i="85"/>
  <c r="O13" i="86" s="1"/>
  <c r="X79" i="85"/>
  <c r="M13" i="86" s="1"/>
  <c r="W79" i="85"/>
  <c r="L13" i="86" s="1"/>
  <c r="V79" i="85"/>
  <c r="K13" i="86" s="1"/>
  <c r="T79" i="85"/>
  <c r="I13" i="86" s="1"/>
  <c r="S79" i="85"/>
  <c r="H13" i="86" s="1"/>
  <c r="R79" i="85"/>
  <c r="G13" i="86" s="1"/>
  <c r="O79" i="85"/>
  <c r="F13" i="86" s="1"/>
  <c r="N79" i="85"/>
  <c r="E13" i="86" s="1"/>
  <c r="M79" i="85"/>
  <c r="D13" i="86" s="1"/>
  <c r="K79" i="85"/>
  <c r="C13" i="86" s="1"/>
  <c r="J79" i="85"/>
  <c r="B13" i="86" s="1"/>
  <c r="AG78" i="85"/>
  <c r="AC78"/>
  <c r="Y78"/>
  <c r="U78"/>
  <c r="AG77"/>
  <c r="AC77"/>
  <c r="Y77"/>
  <c r="U77"/>
  <c r="AG76"/>
  <c r="AC76"/>
  <c r="Y76"/>
  <c r="U76"/>
  <c r="AG75"/>
  <c r="AC75"/>
  <c r="Y75"/>
  <c r="U75"/>
  <c r="AG74"/>
  <c r="AC74"/>
  <c r="Y74"/>
  <c r="U74"/>
  <c r="AG73"/>
  <c r="AC73"/>
  <c r="Y73"/>
  <c r="U73"/>
  <c r="AG72"/>
  <c r="AC72"/>
  <c r="Y72"/>
  <c r="U72"/>
  <c r="AG71"/>
  <c r="AC71"/>
  <c r="Y71"/>
  <c r="U71"/>
  <c r="AG70"/>
  <c r="AC70"/>
  <c r="Y70"/>
  <c r="U70"/>
  <c r="AG69"/>
  <c r="AG79" s="1"/>
  <c r="V13" i="86" s="1"/>
  <c r="AC69" i="85"/>
  <c r="Y69"/>
  <c r="Y79" s="1"/>
  <c r="N13" i="86" s="1"/>
  <c r="U69" i="85"/>
  <c r="AF67"/>
  <c r="U12" i="86" s="1"/>
  <c r="AE67" i="85"/>
  <c r="T12" i="86" s="1"/>
  <c r="AD67" i="85"/>
  <c r="S12" i="86" s="1"/>
  <c r="AB67" i="85"/>
  <c r="Q12" i="86" s="1"/>
  <c r="AA67" i="85"/>
  <c r="P12" i="86" s="1"/>
  <c r="Z67" i="85"/>
  <c r="O12" i="86" s="1"/>
  <c r="X67" i="85"/>
  <c r="M12" i="86" s="1"/>
  <c r="W67" i="85"/>
  <c r="L12" i="86" s="1"/>
  <c r="V67" i="85"/>
  <c r="K12" i="86" s="1"/>
  <c r="T67" i="85"/>
  <c r="I12" i="86" s="1"/>
  <c r="S67" i="85"/>
  <c r="H12" i="86" s="1"/>
  <c r="R67" i="85"/>
  <c r="G12" i="86" s="1"/>
  <c r="O67" i="85"/>
  <c r="F12" i="86" s="1"/>
  <c r="N67" i="85"/>
  <c r="E12" i="86" s="1"/>
  <c r="M67" i="85"/>
  <c r="D12" i="86" s="1"/>
  <c r="K67" i="85"/>
  <c r="C12" i="86" s="1"/>
  <c r="J67" i="85"/>
  <c r="B12" i="86" s="1"/>
  <c r="AG66" i="85"/>
  <c r="AC66"/>
  <c r="Y66"/>
  <c r="U66"/>
  <c r="AG65"/>
  <c r="AC65"/>
  <c r="Y65"/>
  <c r="U65"/>
  <c r="AG64"/>
  <c r="AC64"/>
  <c r="Y64"/>
  <c r="U64"/>
  <c r="AG63"/>
  <c r="AC63"/>
  <c r="Y63"/>
  <c r="U63"/>
  <c r="AG62"/>
  <c r="AC62"/>
  <c r="Y62"/>
  <c r="U62"/>
  <c r="AG61"/>
  <c r="AC61"/>
  <c r="Y61"/>
  <c r="U61"/>
  <c r="AG60"/>
  <c r="AC60"/>
  <c r="Y60"/>
  <c r="U60"/>
  <c r="AG59"/>
  <c r="AC59"/>
  <c r="Y59"/>
  <c r="U59"/>
  <c r="AG58"/>
  <c r="AC58"/>
  <c r="Y58"/>
  <c r="U58"/>
  <c r="AG57"/>
  <c r="AC57"/>
  <c r="AC67" s="1"/>
  <c r="R12" i="86" s="1"/>
  <c r="Y57" i="85"/>
  <c r="U57"/>
  <c r="AF55"/>
  <c r="U11" i="86" s="1"/>
  <c r="AE55" i="85"/>
  <c r="T11" i="86" s="1"/>
  <c r="AD55" i="85"/>
  <c r="S11" i="86" s="1"/>
  <c r="AB55" i="85"/>
  <c r="Q11" i="86" s="1"/>
  <c r="AA55" i="85"/>
  <c r="P11" i="86" s="1"/>
  <c r="Z55" i="85"/>
  <c r="O11" i="86" s="1"/>
  <c r="X55" i="85"/>
  <c r="M11" i="86" s="1"/>
  <c r="W55" i="85"/>
  <c r="L11" i="86" s="1"/>
  <c r="V55" i="85"/>
  <c r="K11" i="86" s="1"/>
  <c r="T55" i="85"/>
  <c r="I11" i="86" s="1"/>
  <c r="S55" i="85"/>
  <c r="H11" i="86" s="1"/>
  <c r="R55" i="85"/>
  <c r="G11" i="86" s="1"/>
  <c r="O55" i="85"/>
  <c r="F11" i="86" s="1"/>
  <c r="N55" i="85"/>
  <c r="E11" i="86" s="1"/>
  <c r="M55" i="85"/>
  <c r="D11" i="86" s="1"/>
  <c r="K55" i="85"/>
  <c r="J55"/>
  <c r="B11" i="86" s="1"/>
  <c r="AG54" i="85"/>
  <c r="AC54"/>
  <c r="Y54"/>
  <c r="U54"/>
  <c r="AH54" s="1"/>
  <c r="AG53"/>
  <c r="AC53"/>
  <c r="Y53"/>
  <c r="U53"/>
  <c r="AG52"/>
  <c r="AC52"/>
  <c r="Y52"/>
  <c r="U52"/>
  <c r="AG51"/>
  <c r="AC51"/>
  <c r="Y51"/>
  <c r="U51"/>
  <c r="AH51" s="1"/>
  <c r="AG50"/>
  <c r="AC50"/>
  <c r="Y50"/>
  <c r="U50"/>
  <c r="AH50" s="1"/>
  <c r="AG49"/>
  <c r="AC49"/>
  <c r="Y49"/>
  <c r="U49"/>
  <c r="AG48"/>
  <c r="AC48"/>
  <c r="Y48"/>
  <c r="U48"/>
  <c r="AG47"/>
  <c r="AC47"/>
  <c r="Y47"/>
  <c r="U47"/>
  <c r="AG46"/>
  <c r="AC46"/>
  <c r="Y46"/>
  <c r="U46"/>
  <c r="AG45"/>
  <c r="AC45"/>
  <c r="AC55" s="1"/>
  <c r="R11" i="86" s="1"/>
  <c r="Y45" i="85"/>
  <c r="U45"/>
  <c r="AF43"/>
  <c r="U10" i="86" s="1"/>
  <c r="AE43" i="85"/>
  <c r="T10" i="86" s="1"/>
  <c r="AD43" i="85"/>
  <c r="S10" i="86" s="1"/>
  <c r="AB43" i="85"/>
  <c r="Q10" i="86" s="1"/>
  <c r="AA43" i="85"/>
  <c r="P10" i="86" s="1"/>
  <c r="Z43" i="85"/>
  <c r="O10" i="86" s="1"/>
  <c r="X43" i="85"/>
  <c r="M10" i="86" s="1"/>
  <c r="W43" i="85"/>
  <c r="L10" i="86" s="1"/>
  <c r="V43" i="85"/>
  <c r="K10" i="86" s="1"/>
  <c r="T43" i="85"/>
  <c r="I10" i="86" s="1"/>
  <c r="S43" i="85"/>
  <c r="H10" i="86" s="1"/>
  <c r="R43" i="85"/>
  <c r="G10" i="86" s="1"/>
  <c r="O43" i="85"/>
  <c r="F10" i="86" s="1"/>
  <c r="N43" i="85"/>
  <c r="E10" i="86" s="1"/>
  <c r="M43" i="85"/>
  <c r="D10" i="86" s="1"/>
  <c r="K43" i="85"/>
  <c r="C10" i="86" s="1"/>
  <c r="J43" i="85"/>
  <c r="B10" i="86" s="1"/>
  <c r="AG42" i="85"/>
  <c r="AC42"/>
  <c r="Y42"/>
  <c r="U42"/>
  <c r="AG41"/>
  <c r="AC41"/>
  <c r="Y41"/>
  <c r="U41"/>
  <c r="AG40"/>
  <c r="AC40"/>
  <c r="Y40"/>
  <c r="U40"/>
  <c r="AG39"/>
  <c r="AC39"/>
  <c r="Y39"/>
  <c r="U39"/>
  <c r="AG38"/>
  <c r="AC38"/>
  <c r="Y38"/>
  <c r="U38"/>
  <c r="AG37"/>
  <c r="AC37"/>
  <c r="Y37"/>
  <c r="U37"/>
  <c r="AG36"/>
  <c r="AC36"/>
  <c r="Y36"/>
  <c r="U36"/>
  <c r="AG35"/>
  <c r="AC35"/>
  <c r="Y35"/>
  <c r="U35"/>
  <c r="AG34"/>
  <c r="AC34"/>
  <c r="Y34"/>
  <c r="U34"/>
  <c r="AG33"/>
  <c r="AC33"/>
  <c r="Y33"/>
  <c r="Y43" s="1"/>
  <c r="N10" i="86" s="1"/>
  <c r="U33" i="85"/>
  <c r="AF31"/>
  <c r="U9" i="86" s="1"/>
  <c r="AE31" i="85"/>
  <c r="T9" i="86" s="1"/>
  <c r="AD31" i="85"/>
  <c r="S9" i="86" s="1"/>
  <c r="AB31" i="85"/>
  <c r="Q9" i="86" s="1"/>
  <c r="AA31" i="85"/>
  <c r="P9" i="86" s="1"/>
  <c r="Z31" i="85"/>
  <c r="O9" i="86" s="1"/>
  <c r="X31" i="85"/>
  <c r="M9" i="86" s="1"/>
  <c r="W31" i="85"/>
  <c r="L9" i="86" s="1"/>
  <c r="V31" i="85"/>
  <c r="K9" i="86" s="1"/>
  <c r="T31" i="85"/>
  <c r="I9" i="86" s="1"/>
  <c r="S31" i="85"/>
  <c r="H9" i="86" s="1"/>
  <c r="R31" i="85"/>
  <c r="G9" i="86" s="1"/>
  <c r="O31" i="85"/>
  <c r="F9" i="86" s="1"/>
  <c r="N31" i="85"/>
  <c r="E9" i="86" s="1"/>
  <c r="M31" i="85"/>
  <c r="D9" i="86" s="1"/>
  <c r="K31" i="85"/>
  <c r="C9" i="86" s="1"/>
  <c r="J31" i="85"/>
  <c r="B9" i="86" s="1"/>
  <c r="AG30" i="85"/>
  <c r="AC30"/>
  <c r="Y30"/>
  <c r="U30"/>
  <c r="AG29"/>
  <c r="AC29"/>
  <c r="Y29"/>
  <c r="U29"/>
  <c r="AG28"/>
  <c r="AC28"/>
  <c r="Y28"/>
  <c r="U28"/>
  <c r="AG27"/>
  <c r="AC27"/>
  <c r="Y27"/>
  <c r="U27"/>
  <c r="AG26"/>
  <c r="AC26"/>
  <c r="Y26"/>
  <c r="U26"/>
  <c r="AG25"/>
  <c r="AC25"/>
  <c r="Y25"/>
  <c r="U25"/>
  <c r="AG24"/>
  <c r="AC24"/>
  <c r="Y24"/>
  <c r="U24"/>
  <c r="AG23"/>
  <c r="AC23"/>
  <c r="Y23"/>
  <c r="U23"/>
  <c r="AG22"/>
  <c r="AC22"/>
  <c r="Y22"/>
  <c r="U22"/>
  <c r="AG21"/>
  <c r="AC21"/>
  <c r="Y21"/>
  <c r="Y31" s="1"/>
  <c r="N9" i="86" s="1"/>
  <c r="U21" i="85"/>
  <c r="AF19"/>
  <c r="U8" i="86" s="1"/>
  <c r="AE19" i="85"/>
  <c r="AD19"/>
  <c r="S8" i="86" s="1"/>
  <c r="AB19" i="85"/>
  <c r="AA19"/>
  <c r="P8" i="86" s="1"/>
  <c r="Z19" i="85"/>
  <c r="O8" i="86" s="1"/>
  <c r="X19" i="85"/>
  <c r="M8" i="86" s="1"/>
  <c r="W19" i="85"/>
  <c r="V19"/>
  <c r="K8" i="86" s="1"/>
  <c r="T19" i="85"/>
  <c r="I8" i="86" s="1"/>
  <c r="S19" i="85"/>
  <c r="H8" i="86" s="1"/>
  <c r="R19" i="85"/>
  <c r="G8" i="86" s="1"/>
  <c r="O19" i="85"/>
  <c r="F8" i="86" s="1"/>
  <c r="N19" i="85"/>
  <c r="E8" i="86" s="1"/>
  <c r="M19" i="85"/>
  <c r="K19"/>
  <c r="C8" i="86" s="1"/>
  <c r="J19" i="85"/>
  <c r="B8" i="86" s="1"/>
  <c r="AG18" i="85"/>
  <c r="AC18"/>
  <c r="Y18"/>
  <c r="U18"/>
  <c r="AG17"/>
  <c r="AC17"/>
  <c r="Y17"/>
  <c r="U17"/>
  <c r="AH17" s="1"/>
  <c r="AG16"/>
  <c r="AC16"/>
  <c r="Y16"/>
  <c r="U16"/>
  <c r="AH16" s="1"/>
  <c r="AG15"/>
  <c r="AC15"/>
  <c r="Y15"/>
  <c r="U15"/>
  <c r="AG14"/>
  <c r="AC14"/>
  <c r="Y14"/>
  <c r="U14"/>
  <c r="AG13"/>
  <c r="AC13"/>
  <c r="Y13"/>
  <c r="U13"/>
  <c r="AG12"/>
  <c r="AC12"/>
  <c r="Y12"/>
  <c r="U12"/>
  <c r="AH12" s="1"/>
  <c r="AG11"/>
  <c r="AC11"/>
  <c r="Y11"/>
  <c r="U11"/>
  <c r="AG10"/>
  <c r="AC10"/>
  <c r="Y10"/>
  <c r="U10"/>
  <c r="AG9"/>
  <c r="AC9"/>
  <c r="Y9"/>
  <c r="U9"/>
  <c r="C18" i="83"/>
  <c r="B18"/>
  <c r="Y17"/>
  <c r="A5"/>
  <c r="A24" s="1"/>
  <c r="A3"/>
  <c r="A1"/>
  <c r="A191" i="82"/>
  <c r="AF190"/>
  <c r="U23" i="83" s="1"/>
  <c r="AE190" i="82"/>
  <c r="T23" i="83" s="1"/>
  <c r="AD190" i="82"/>
  <c r="S23" i="83" s="1"/>
  <c r="AB190" i="82"/>
  <c r="Q23" i="83" s="1"/>
  <c r="AA190" i="82"/>
  <c r="P23" i="83" s="1"/>
  <c r="Z190" i="82"/>
  <c r="O23" i="83" s="1"/>
  <c r="X190" i="82"/>
  <c r="M23" i="83" s="1"/>
  <c r="W190" i="82"/>
  <c r="L23" i="83" s="1"/>
  <c r="V190" i="82"/>
  <c r="K23" i="83" s="1"/>
  <c r="T190" i="82"/>
  <c r="I23" i="83" s="1"/>
  <c r="S190" i="82"/>
  <c r="H23" i="83" s="1"/>
  <c r="R190" i="82"/>
  <c r="G23" i="83" s="1"/>
  <c r="O190" i="82"/>
  <c r="F23" i="83" s="1"/>
  <c r="N190" i="82"/>
  <c r="E23" i="83" s="1"/>
  <c r="M190" i="82"/>
  <c r="D23" i="83" s="1"/>
  <c r="K190" i="82"/>
  <c r="C23" i="83" s="1"/>
  <c r="B23"/>
  <c r="AG189" i="82"/>
  <c r="AC189"/>
  <c r="Y189"/>
  <c r="Y190" s="1"/>
  <c r="N23" i="83" s="1"/>
  <c r="U189" i="82"/>
  <c r="U190" s="1"/>
  <c r="J23" i="83" s="1"/>
  <c r="AF187" i="82"/>
  <c r="U22" i="83" s="1"/>
  <c r="AE187" i="82"/>
  <c r="T22" i="83" s="1"/>
  <c r="AD187" i="82"/>
  <c r="S22" i="83" s="1"/>
  <c r="AB187" i="82"/>
  <c r="Q22" i="83" s="1"/>
  <c r="AA187" i="82"/>
  <c r="P22" i="83" s="1"/>
  <c r="Z187" i="82"/>
  <c r="O22" i="83" s="1"/>
  <c r="X187" i="82"/>
  <c r="M22" i="83" s="1"/>
  <c r="W187" i="82"/>
  <c r="L22" i="83" s="1"/>
  <c r="V187" i="82"/>
  <c r="K22" i="83" s="1"/>
  <c r="T187" i="82"/>
  <c r="I22" i="83" s="1"/>
  <c r="S187" i="82"/>
  <c r="H22" i="83" s="1"/>
  <c r="R187" i="82"/>
  <c r="G22" i="83" s="1"/>
  <c r="O187" i="82"/>
  <c r="F22" i="83" s="1"/>
  <c r="N187" i="82"/>
  <c r="E22" i="83" s="1"/>
  <c r="M187" i="82"/>
  <c r="D22" i="83" s="1"/>
  <c r="K187" i="82"/>
  <c r="C22" i="83" s="1"/>
  <c r="J187" i="82"/>
  <c r="B22" i="83" s="1"/>
  <c r="AG186" i="82"/>
  <c r="AC186"/>
  <c r="Y186"/>
  <c r="U186"/>
  <c r="AG185"/>
  <c r="AC185"/>
  <c r="Y185"/>
  <c r="U185"/>
  <c r="AG184"/>
  <c r="AC184"/>
  <c r="Y184"/>
  <c r="U184"/>
  <c r="AG183"/>
  <c r="AC183"/>
  <c r="Y183"/>
  <c r="U183"/>
  <c r="AG182"/>
  <c r="AC182"/>
  <c r="Y182"/>
  <c r="U182"/>
  <c r="AG181"/>
  <c r="AC181"/>
  <c r="Y181"/>
  <c r="U181"/>
  <c r="AG180"/>
  <c r="AC180"/>
  <c r="Y180"/>
  <c r="U180"/>
  <c r="AG179"/>
  <c r="AC179"/>
  <c r="Y179"/>
  <c r="U179"/>
  <c r="AG178"/>
  <c r="AC178"/>
  <c r="Y178"/>
  <c r="U178"/>
  <c r="AG177"/>
  <c r="AC177"/>
  <c r="Y177"/>
  <c r="U177"/>
  <c r="AF175"/>
  <c r="U21" i="83" s="1"/>
  <c r="AE175" i="82"/>
  <c r="T21" i="83" s="1"/>
  <c r="AD175" i="82"/>
  <c r="S21" i="83" s="1"/>
  <c r="AB175" i="82"/>
  <c r="Q21" i="83" s="1"/>
  <c r="AA175" i="82"/>
  <c r="P21" i="83" s="1"/>
  <c r="Z175" i="82"/>
  <c r="O21" i="83" s="1"/>
  <c r="X175" i="82"/>
  <c r="M21" i="83" s="1"/>
  <c r="W175" i="82"/>
  <c r="L21" i="83" s="1"/>
  <c r="V175" i="82"/>
  <c r="K21" i="83" s="1"/>
  <c r="T175" i="82"/>
  <c r="I21" i="83" s="1"/>
  <c r="S175" i="82"/>
  <c r="H21" i="83" s="1"/>
  <c r="R175" i="82"/>
  <c r="G21" i="83" s="1"/>
  <c r="O175" i="82"/>
  <c r="F21" i="83" s="1"/>
  <c r="N175" i="82"/>
  <c r="E21" i="83" s="1"/>
  <c r="M175" i="82"/>
  <c r="D21" i="83" s="1"/>
  <c r="K175" i="82"/>
  <c r="C21" i="83" s="1"/>
  <c r="J175" i="82"/>
  <c r="B21" i="83" s="1"/>
  <c r="AG174" i="82"/>
  <c r="AC174"/>
  <c r="Y174"/>
  <c r="U174"/>
  <c r="AG173"/>
  <c r="AC173"/>
  <c r="Y173"/>
  <c r="U173"/>
  <c r="AG172"/>
  <c r="AC172"/>
  <c r="Y172"/>
  <c r="U172"/>
  <c r="AG171"/>
  <c r="AC171"/>
  <c r="Y171"/>
  <c r="U171"/>
  <c r="AG170"/>
  <c r="AC170"/>
  <c r="Y170"/>
  <c r="U170"/>
  <c r="AG169"/>
  <c r="AC169"/>
  <c r="Y169"/>
  <c r="U169"/>
  <c r="AG168"/>
  <c r="AC168"/>
  <c r="Y168"/>
  <c r="U168"/>
  <c r="AG167"/>
  <c r="AC167"/>
  <c r="Y167"/>
  <c r="U167"/>
  <c r="AG166"/>
  <c r="AC166"/>
  <c r="Y166"/>
  <c r="U166"/>
  <c r="AG165"/>
  <c r="AC165"/>
  <c r="AC175" s="1"/>
  <c r="R21" i="83" s="1"/>
  <c r="Y165" i="82"/>
  <c r="U165"/>
  <c r="AF163"/>
  <c r="U20" i="83" s="1"/>
  <c r="AE163" i="82"/>
  <c r="T20" i="83" s="1"/>
  <c r="AD163" i="82"/>
  <c r="S20" i="83" s="1"/>
  <c r="AB163" i="82"/>
  <c r="Q20" i="83" s="1"/>
  <c r="AA163" i="82"/>
  <c r="P20" i="83" s="1"/>
  <c r="Z163" i="82"/>
  <c r="O20" i="83" s="1"/>
  <c r="X163" i="82"/>
  <c r="M20" i="83" s="1"/>
  <c r="W163" i="82"/>
  <c r="L20" i="83" s="1"/>
  <c r="V163" i="82"/>
  <c r="K20" i="83" s="1"/>
  <c r="T163" i="82"/>
  <c r="I20" i="83" s="1"/>
  <c r="S163" i="82"/>
  <c r="H20" i="83" s="1"/>
  <c r="R163" i="82"/>
  <c r="G20" i="83" s="1"/>
  <c r="O163" i="82"/>
  <c r="F20" i="83" s="1"/>
  <c r="N163" i="82"/>
  <c r="E20" i="83" s="1"/>
  <c r="M163" i="82"/>
  <c r="D20" i="83" s="1"/>
  <c r="K163" i="82"/>
  <c r="C20" i="83" s="1"/>
  <c r="J163" i="82"/>
  <c r="B20" i="83" s="1"/>
  <c r="AG162" i="82"/>
  <c r="AC162"/>
  <c r="Y162"/>
  <c r="U162"/>
  <c r="AH162" s="1"/>
  <c r="AG161"/>
  <c r="AC161"/>
  <c r="Y161"/>
  <c r="U161"/>
  <c r="AH161" s="1"/>
  <c r="AG160"/>
  <c r="AC160"/>
  <c r="Y160"/>
  <c r="U160"/>
  <c r="AG159"/>
  <c r="AC159"/>
  <c r="Y159"/>
  <c r="U159"/>
  <c r="AH159" s="1"/>
  <c r="AI159" s="1"/>
  <c r="AG158"/>
  <c r="AC158"/>
  <c r="Y158"/>
  <c r="U158"/>
  <c r="AG157"/>
  <c r="AC157"/>
  <c r="Y157"/>
  <c r="U157"/>
  <c r="AH157" s="1"/>
  <c r="AI157" s="1"/>
  <c r="AG156"/>
  <c r="AC156"/>
  <c r="Y156"/>
  <c r="U156"/>
  <c r="AH156" s="1"/>
  <c r="AG155"/>
  <c r="AC155"/>
  <c r="Y155"/>
  <c r="U155"/>
  <c r="AH155" s="1"/>
  <c r="AG154"/>
  <c r="AC154"/>
  <c r="Y154"/>
  <c r="U154"/>
  <c r="AH154" s="1"/>
  <c r="AG153"/>
  <c r="AC153"/>
  <c r="Y153"/>
  <c r="U153"/>
  <c r="AF151"/>
  <c r="U19" i="83" s="1"/>
  <c r="AE151" i="82"/>
  <c r="T19" i="83" s="1"/>
  <c r="AD151" i="82"/>
  <c r="S19" i="83" s="1"/>
  <c r="AB151" i="82"/>
  <c r="Q19" i="83" s="1"/>
  <c r="AA151" i="82"/>
  <c r="P19" i="83" s="1"/>
  <c r="Z151" i="82"/>
  <c r="O19" i="83" s="1"/>
  <c r="X151" i="82"/>
  <c r="M19" i="83" s="1"/>
  <c r="W151" i="82"/>
  <c r="L19" i="83" s="1"/>
  <c r="V151" i="82"/>
  <c r="K19" i="83" s="1"/>
  <c r="T151" i="82"/>
  <c r="I19" i="83" s="1"/>
  <c r="S151" i="82"/>
  <c r="H19" i="83" s="1"/>
  <c r="R151" i="82"/>
  <c r="G19" i="83" s="1"/>
  <c r="O151" i="82"/>
  <c r="F19" i="83" s="1"/>
  <c r="N151" i="82"/>
  <c r="E19" i="83" s="1"/>
  <c r="M151" i="82"/>
  <c r="D19" i="83" s="1"/>
  <c r="K151" i="82"/>
  <c r="C19" i="83" s="1"/>
  <c r="J151" i="82"/>
  <c r="B19" i="83" s="1"/>
  <c r="AG150" i="82"/>
  <c r="AC150"/>
  <c r="Y150"/>
  <c r="U150"/>
  <c r="AG149"/>
  <c r="AC149"/>
  <c r="Y149"/>
  <c r="U149"/>
  <c r="AG148"/>
  <c r="AC148"/>
  <c r="Y148"/>
  <c r="U148"/>
  <c r="AG147"/>
  <c r="AC147"/>
  <c r="Y147"/>
  <c r="U147"/>
  <c r="AG146"/>
  <c r="AC146"/>
  <c r="Y146"/>
  <c r="U146"/>
  <c r="AG145"/>
  <c r="AC145"/>
  <c r="Y145"/>
  <c r="U145"/>
  <c r="AG144"/>
  <c r="AC144"/>
  <c r="Y144"/>
  <c r="U144"/>
  <c r="AG143"/>
  <c r="AC143"/>
  <c r="Y143"/>
  <c r="U143"/>
  <c r="AG142"/>
  <c r="AC142"/>
  <c r="Y142"/>
  <c r="U142"/>
  <c r="AG141"/>
  <c r="AC141"/>
  <c r="Y141"/>
  <c r="U141"/>
  <c r="AF139"/>
  <c r="U18" i="83" s="1"/>
  <c r="AE139" i="82"/>
  <c r="T18" i="83" s="1"/>
  <c r="AD139" i="82"/>
  <c r="S18" i="83" s="1"/>
  <c r="AB139" i="82"/>
  <c r="Q18" i="83" s="1"/>
  <c r="AA139" i="82"/>
  <c r="P18" i="83" s="1"/>
  <c r="Z139" i="82"/>
  <c r="O18" i="83" s="1"/>
  <c r="X139" i="82"/>
  <c r="M18" i="83" s="1"/>
  <c r="W139" i="82"/>
  <c r="L18" i="83" s="1"/>
  <c r="V139" i="82"/>
  <c r="K18" i="83" s="1"/>
  <c r="T139" i="82"/>
  <c r="I18" i="83" s="1"/>
  <c r="S139" i="82"/>
  <c r="H18" i="83" s="1"/>
  <c r="R139" i="82"/>
  <c r="G18" i="83" s="1"/>
  <c r="O139" i="82"/>
  <c r="F18" i="83" s="1"/>
  <c r="N139" i="82"/>
  <c r="E18" i="83" s="1"/>
  <c r="M139" i="82"/>
  <c r="D18" i="83" s="1"/>
  <c r="AG138" i="82"/>
  <c r="AC138"/>
  <c r="Y138"/>
  <c r="U138"/>
  <c r="AG137"/>
  <c r="AC137"/>
  <c r="Y137"/>
  <c r="U137"/>
  <c r="AH137" s="1"/>
  <c r="AI137" s="1"/>
  <c r="AG136"/>
  <c r="AC136"/>
  <c r="Y136"/>
  <c r="U136"/>
  <c r="AG135"/>
  <c r="AC135"/>
  <c r="Y135"/>
  <c r="U135"/>
  <c r="AH135" s="1"/>
  <c r="AI135" s="1"/>
  <c r="AG134"/>
  <c r="AC134"/>
  <c r="Y134"/>
  <c r="U134"/>
  <c r="AH134" s="1"/>
  <c r="AG133"/>
  <c r="AC133"/>
  <c r="Y133"/>
  <c r="U133"/>
  <c r="AH133" s="1"/>
  <c r="AG132"/>
  <c r="AC132"/>
  <c r="Y132"/>
  <c r="U132"/>
  <c r="AG131"/>
  <c r="AC131"/>
  <c r="Y131"/>
  <c r="U131"/>
  <c r="AG130"/>
  <c r="AC130"/>
  <c r="Y130"/>
  <c r="U130"/>
  <c r="AH130" s="1"/>
  <c r="AG129"/>
  <c r="AC129"/>
  <c r="Y129"/>
  <c r="U129"/>
  <c r="AF127"/>
  <c r="U17" i="83" s="1"/>
  <c r="AE127" i="82"/>
  <c r="T17" i="83" s="1"/>
  <c r="AD127" i="82"/>
  <c r="S17" i="83" s="1"/>
  <c r="AB127" i="82"/>
  <c r="Q17" i="83" s="1"/>
  <c r="AA127" i="82"/>
  <c r="P17" i="83" s="1"/>
  <c r="Z127" i="82"/>
  <c r="O17" i="83" s="1"/>
  <c r="X127" i="82"/>
  <c r="M17" i="83" s="1"/>
  <c r="W127" i="82"/>
  <c r="L17" i="83" s="1"/>
  <c r="V127" i="82"/>
  <c r="K17" i="83" s="1"/>
  <c r="T127" i="82"/>
  <c r="I17" i="83" s="1"/>
  <c r="S127" i="82"/>
  <c r="H17" i="83" s="1"/>
  <c r="R127" i="82"/>
  <c r="G17" i="83" s="1"/>
  <c r="O127" i="82"/>
  <c r="F17" i="83" s="1"/>
  <c r="N127" i="82"/>
  <c r="E17" i="83" s="1"/>
  <c r="M127" i="82"/>
  <c r="D17" i="83" s="1"/>
  <c r="K127" i="82"/>
  <c r="C17" i="83" s="1"/>
  <c r="J127" i="82"/>
  <c r="B17" i="83" s="1"/>
  <c r="AG126" i="82"/>
  <c r="AC126"/>
  <c r="Y126"/>
  <c r="U126"/>
  <c r="AG125"/>
  <c r="AC125"/>
  <c r="Y125"/>
  <c r="U125"/>
  <c r="AG124"/>
  <c r="AC124"/>
  <c r="Y124"/>
  <c r="U124"/>
  <c r="AG123"/>
  <c r="AC123"/>
  <c r="Y123"/>
  <c r="U123"/>
  <c r="AG122"/>
  <c r="AC122"/>
  <c r="Y122"/>
  <c r="U122"/>
  <c r="AG121"/>
  <c r="AC121"/>
  <c r="Y121"/>
  <c r="U121"/>
  <c r="AG120"/>
  <c r="AC120"/>
  <c r="Y120"/>
  <c r="U120"/>
  <c r="AG119"/>
  <c r="AC119"/>
  <c r="Y119"/>
  <c r="U119"/>
  <c r="AG118"/>
  <c r="AC118"/>
  <c r="Y118"/>
  <c r="U118"/>
  <c r="AG117"/>
  <c r="AC117"/>
  <c r="Y117"/>
  <c r="U117"/>
  <c r="AF115"/>
  <c r="U16" i="83" s="1"/>
  <c r="AE115" i="82"/>
  <c r="T16" i="83" s="1"/>
  <c r="AD115" i="82"/>
  <c r="S16" i="83" s="1"/>
  <c r="AB115" i="82"/>
  <c r="Q16" i="83" s="1"/>
  <c r="AA115" i="82"/>
  <c r="P16" i="83" s="1"/>
  <c r="Z115" i="82"/>
  <c r="O16" i="83" s="1"/>
  <c r="X115" i="82"/>
  <c r="M16" i="83" s="1"/>
  <c r="W115" i="82"/>
  <c r="L16" i="83" s="1"/>
  <c r="V115" i="82"/>
  <c r="K16" i="83" s="1"/>
  <c r="T115" i="82"/>
  <c r="I16" i="83" s="1"/>
  <c r="S115" i="82"/>
  <c r="H16" i="83" s="1"/>
  <c r="R115" i="82"/>
  <c r="G16" i="83" s="1"/>
  <c r="O115" i="82"/>
  <c r="F16" i="83" s="1"/>
  <c r="N115" i="82"/>
  <c r="E16" i="83" s="1"/>
  <c r="M115" i="82"/>
  <c r="D16" i="83" s="1"/>
  <c r="K115" i="82"/>
  <c r="C16" i="83" s="1"/>
  <c r="J115" i="82"/>
  <c r="B16" i="83" s="1"/>
  <c r="AG114" i="82"/>
  <c r="AC114"/>
  <c r="Y114"/>
  <c r="U114"/>
  <c r="AG113"/>
  <c r="AC113"/>
  <c r="Y113"/>
  <c r="U113"/>
  <c r="AG112"/>
  <c r="AC112"/>
  <c r="Y112"/>
  <c r="U112"/>
  <c r="AG111"/>
  <c r="AC111"/>
  <c r="Y111"/>
  <c r="U111"/>
  <c r="AG110"/>
  <c r="AC110"/>
  <c r="Y110"/>
  <c r="U110"/>
  <c r="AG109"/>
  <c r="AC109"/>
  <c r="Y109"/>
  <c r="U109"/>
  <c r="AG108"/>
  <c r="AC108"/>
  <c r="Y108"/>
  <c r="U108"/>
  <c r="AG107"/>
  <c r="AC107"/>
  <c r="Y107"/>
  <c r="U107"/>
  <c r="AG106"/>
  <c r="AC106"/>
  <c r="Y106"/>
  <c r="U106"/>
  <c r="AG105"/>
  <c r="AC105"/>
  <c r="AC115" s="1"/>
  <c r="R16" i="83" s="1"/>
  <c r="Y105" i="82"/>
  <c r="U105"/>
  <c r="AF103"/>
  <c r="U15" i="83" s="1"/>
  <c r="AE103" i="82"/>
  <c r="T15" i="83" s="1"/>
  <c r="AD103" i="82"/>
  <c r="S15" i="83" s="1"/>
  <c r="AB103" i="82"/>
  <c r="Q15" i="83" s="1"/>
  <c r="AA103" i="82"/>
  <c r="P15" i="83" s="1"/>
  <c r="Z103" i="82"/>
  <c r="O15" i="83" s="1"/>
  <c r="X103" i="82"/>
  <c r="M15" i="83" s="1"/>
  <c r="W103" i="82"/>
  <c r="L15" i="83" s="1"/>
  <c r="V103" i="82"/>
  <c r="K15" i="83" s="1"/>
  <c r="T103" i="82"/>
  <c r="I15" i="83" s="1"/>
  <c r="S103" i="82"/>
  <c r="H15" i="83" s="1"/>
  <c r="R103" i="82"/>
  <c r="G15" i="83" s="1"/>
  <c r="O103" i="82"/>
  <c r="F15" i="83" s="1"/>
  <c r="N103" i="82"/>
  <c r="E15" i="83" s="1"/>
  <c r="M103" i="82"/>
  <c r="D15" i="83" s="1"/>
  <c r="K103" i="82"/>
  <c r="C15" i="83" s="1"/>
  <c r="J103" i="82"/>
  <c r="B15" i="83" s="1"/>
  <c r="AG102" i="82"/>
  <c r="AC102"/>
  <c r="Y102"/>
  <c r="U102"/>
  <c r="AG101"/>
  <c r="AC101"/>
  <c r="Y101"/>
  <c r="U101"/>
  <c r="AG100"/>
  <c r="AC100"/>
  <c r="Y100"/>
  <c r="U100"/>
  <c r="AG99"/>
  <c r="AC99"/>
  <c r="Y99"/>
  <c r="U99"/>
  <c r="AG98"/>
  <c r="AC98"/>
  <c r="Y98"/>
  <c r="U98"/>
  <c r="AG97"/>
  <c r="AC97"/>
  <c r="Y97"/>
  <c r="U97"/>
  <c r="AG96"/>
  <c r="AC96"/>
  <c r="Y96"/>
  <c r="U96"/>
  <c r="AG95"/>
  <c r="AC95"/>
  <c r="Y95"/>
  <c r="U95"/>
  <c r="AG94"/>
  <c r="AC94"/>
  <c r="Y94"/>
  <c r="U94"/>
  <c r="AG93"/>
  <c r="AC93"/>
  <c r="Y93"/>
  <c r="U93"/>
  <c r="AF91"/>
  <c r="U14" i="83" s="1"/>
  <c r="AE91" i="82"/>
  <c r="T14" i="83" s="1"/>
  <c r="AD91" i="82"/>
  <c r="S14" i="83" s="1"/>
  <c r="AB91" i="82"/>
  <c r="Q14" i="83" s="1"/>
  <c r="AA91" i="82"/>
  <c r="P14" i="83" s="1"/>
  <c r="Z91" i="82"/>
  <c r="O14" i="83" s="1"/>
  <c r="X91" i="82"/>
  <c r="M14" i="83" s="1"/>
  <c r="W91" i="82"/>
  <c r="L14" i="83" s="1"/>
  <c r="V91" i="82"/>
  <c r="K14" i="83" s="1"/>
  <c r="T91" i="82"/>
  <c r="I14" i="83" s="1"/>
  <c r="S91" i="82"/>
  <c r="H14" i="83" s="1"/>
  <c r="R91" i="82"/>
  <c r="G14" i="83" s="1"/>
  <c r="O91" i="82"/>
  <c r="F14" i="83" s="1"/>
  <c r="N91" i="82"/>
  <c r="E14" i="83" s="1"/>
  <c r="M91" i="82"/>
  <c r="D14" i="83" s="1"/>
  <c r="K91" i="82"/>
  <c r="C14" i="83" s="1"/>
  <c r="J91" i="82"/>
  <c r="B14" i="83" s="1"/>
  <c r="AG90" i="82"/>
  <c r="AC90"/>
  <c r="Y90"/>
  <c r="U90"/>
  <c r="AG89"/>
  <c r="AC89"/>
  <c r="Y89"/>
  <c r="U89"/>
  <c r="AG88"/>
  <c r="AC88"/>
  <c r="Y88"/>
  <c r="U88"/>
  <c r="AG87"/>
  <c r="AC87"/>
  <c r="Y87"/>
  <c r="U87"/>
  <c r="AG86"/>
  <c r="AC86"/>
  <c r="Y86"/>
  <c r="U86"/>
  <c r="AG85"/>
  <c r="AC85"/>
  <c r="Y85"/>
  <c r="U85"/>
  <c r="AG84"/>
  <c r="AC84"/>
  <c r="Y84"/>
  <c r="U84"/>
  <c r="AG83"/>
  <c r="AC83"/>
  <c r="Y83"/>
  <c r="U83"/>
  <c r="AG82"/>
  <c r="AC82"/>
  <c r="Y82"/>
  <c r="U82"/>
  <c r="AG81"/>
  <c r="AC81"/>
  <c r="Y81"/>
  <c r="U81"/>
  <c r="AF79"/>
  <c r="U13" i="83" s="1"/>
  <c r="AE79" i="82"/>
  <c r="T13" i="83" s="1"/>
  <c r="AD79" i="82"/>
  <c r="S13" i="83" s="1"/>
  <c r="AB79" i="82"/>
  <c r="Q13" i="83" s="1"/>
  <c r="AA79" i="82"/>
  <c r="P13" i="83" s="1"/>
  <c r="Z79" i="82"/>
  <c r="O13" i="83" s="1"/>
  <c r="X79" i="82"/>
  <c r="M13" i="83" s="1"/>
  <c r="W79" i="82"/>
  <c r="L13" i="83" s="1"/>
  <c r="V79" i="82"/>
  <c r="K13" i="83" s="1"/>
  <c r="T79" i="82"/>
  <c r="I13" i="83" s="1"/>
  <c r="S79" i="82"/>
  <c r="H13" i="83" s="1"/>
  <c r="R79" i="82"/>
  <c r="G13" i="83" s="1"/>
  <c r="O79" i="82"/>
  <c r="F13" i="83" s="1"/>
  <c r="N79" i="82"/>
  <c r="E13" i="83" s="1"/>
  <c r="M79" i="82"/>
  <c r="D13" i="83" s="1"/>
  <c r="K79" i="82"/>
  <c r="C13" i="83" s="1"/>
  <c r="J79" i="82"/>
  <c r="B13" i="83" s="1"/>
  <c r="AG78" i="82"/>
  <c r="AC78"/>
  <c r="Y78"/>
  <c r="U78"/>
  <c r="AG77"/>
  <c r="AC77"/>
  <c r="Y77"/>
  <c r="U77"/>
  <c r="AG76"/>
  <c r="AC76"/>
  <c r="Y76"/>
  <c r="U76"/>
  <c r="AG75"/>
  <c r="AC75"/>
  <c r="Y75"/>
  <c r="U75"/>
  <c r="AG74"/>
  <c r="AC74"/>
  <c r="Y74"/>
  <c r="U74"/>
  <c r="AG73"/>
  <c r="AC73"/>
  <c r="Y73"/>
  <c r="U73"/>
  <c r="AG72"/>
  <c r="AC72"/>
  <c r="Y72"/>
  <c r="U72"/>
  <c r="AG71"/>
  <c r="AC71"/>
  <c r="Y71"/>
  <c r="U71"/>
  <c r="AG70"/>
  <c r="AC70"/>
  <c r="Y70"/>
  <c r="U70"/>
  <c r="AG69"/>
  <c r="AG79" s="1"/>
  <c r="V13" i="83" s="1"/>
  <c r="AC69" i="82"/>
  <c r="AC79" s="1"/>
  <c r="R13" i="83" s="1"/>
  <c r="Y69" i="82"/>
  <c r="Y79" s="1"/>
  <c r="N13" i="83" s="1"/>
  <c r="U69" i="82"/>
  <c r="U79" s="1"/>
  <c r="J13" i="83" s="1"/>
  <c r="AF67" i="82"/>
  <c r="U12" i="83" s="1"/>
  <c r="AE67" i="82"/>
  <c r="T12" i="83" s="1"/>
  <c r="AD67" i="82"/>
  <c r="S12" i="83" s="1"/>
  <c r="AB67" i="82"/>
  <c r="Q12" i="83" s="1"/>
  <c r="AA67" i="82"/>
  <c r="P12" i="83" s="1"/>
  <c r="Z67" i="82"/>
  <c r="O12" i="83" s="1"/>
  <c r="X67" i="82"/>
  <c r="M12" i="83" s="1"/>
  <c r="W67" i="82"/>
  <c r="L12" i="83" s="1"/>
  <c r="V67" i="82"/>
  <c r="K12" i="83" s="1"/>
  <c r="T67" i="82"/>
  <c r="I12" i="83" s="1"/>
  <c r="S67" i="82"/>
  <c r="H12" i="83" s="1"/>
  <c r="R67" i="82"/>
  <c r="G12" i="83" s="1"/>
  <c r="O67" i="82"/>
  <c r="F12" i="83" s="1"/>
  <c r="N67" i="82"/>
  <c r="E12" i="83" s="1"/>
  <c r="M67" i="82"/>
  <c r="D12" i="83" s="1"/>
  <c r="K67" i="82"/>
  <c r="C12" i="83" s="1"/>
  <c r="J67" i="82"/>
  <c r="B12" i="83" s="1"/>
  <c r="AG66" i="82"/>
  <c r="AC66"/>
  <c r="Y66"/>
  <c r="U66"/>
  <c r="AG65"/>
  <c r="AC65"/>
  <c r="Y65"/>
  <c r="U65"/>
  <c r="AG64"/>
  <c r="AC64"/>
  <c r="Y64"/>
  <c r="U64"/>
  <c r="AG63"/>
  <c r="AC63"/>
  <c r="Y63"/>
  <c r="U63"/>
  <c r="AG62"/>
  <c r="AC62"/>
  <c r="Y62"/>
  <c r="U62"/>
  <c r="AG61"/>
  <c r="AC61"/>
  <c r="Y61"/>
  <c r="U61"/>
  <c r="AG60"/>
  <c r="AC60"/>
  <c r="Y60"/>
  <c r="U60"/>
  <c r="AG59"/>
  <c r="AC59"/>
  <c r="Y59"/>
  <c r="U59"/>
  <c r="AG58"/>
  <c r="AC58"/>
  <c r="Y58"/>
  <c r="U58"/>
  <c r="AG57"/>
  <c r="AC57"/>
  <c r="Y57"/>
  <c r="U57"/>
  <c r="U67" s="1"/>
  <c r="J12" i="83" s="1"/>
  <c r="AF55" i="82"/>
  <c r="U11" i="83" s="1"/>
  <c r="AE55" i="82"/>
  <c r="T11" i="83" s="1"/>
  <c r="AD55" i="82"/>
  <c r="S11" i="83" s="1"/>
  <c r="AB55" i="82"/>
  <c r="Q11" i="83" s="1"/>
  <c r="AA55" i="82"/>
  <c r="P11" i="83" s="1"/>
  <c r="Z55" i="82"/>
  <c r="O11" i="83" s="1"/>
  <c r="X55" i="82"/>
  <c r="M11" i="83" s="1"/>
  <c r="W55" i="82"/>
  <c r="L11" i="83" s="1"/>
  <c r="V55" i="82"/>
  <c r="K11" i="83" s="1"/>
  <c r="T55" i="82"/>
  <c r="I11" i="83" s="1"/>
  <c r="S55" i="82"/>
  <c r="H11" i="83" s="1"/>
  <c r="R55" i="82"/>
  <c r="G11" i="83" s="1"/>
  <c r="O55" i="82"/>
  <c r="F11" i="83" s="1"/>
  <c r="N55" i="82"/>
  <c r="E11" i="83" s="1"/>
  <c r="M55" i="82"/>
  <c r="D11" i="83" s="1"/>
  <c r="K55" i="82"/>
  <c r="C11" i="83" s="1"/>
  <c r="J55" i="82"/>
  <c r="B11" i="83" s="1"/>
  <c r="AG54" i="82"/>
  <c r="AC54"/>
  <c r="Y54"/>
  <c r="U54"/>
  <c r="AG53"/>
  <c r="AC53"/>
  <c r="Y53"/>
  <c r="U53"/>
  <c r="AH53" s="1"/>
  <c r="AI53" s="1"/>
  <c r="AG52"/>
  <c r="AC52"/>
  <c r="Y52"/>
  <c r="U52"/>
  <c r="AH52" s="1"/>
  <c r="AG51"/>
  <c r="AC51"/>
  <c r="Y51"/>
  <c r="U51"/>
  <c r="AH51" s="1"/>
  <c r="AG50"/>
  <c r="AC50"/>
  <c r="Y50"/>
  <c r="U50"/>
  <c r="AH50" s="1"/>
  <c r="AG49"/>
  <c r="AC49"/>
  <c r="Y49"/>
  <c r="U49"/>
  <c r="AH49" s="1"/>
  <c r="AG48"/>
  <c r="AC48"/>
  <c r="Y48"/>
  <c r="U48"/>
  <c r="AG47"/>
  <c r="AC47"/>
  <c r="Y47"/>
  <c r="U47"/>
  <c r="AH47" s="1"/>
  <c r="AI47" s="1"/>
  <c r="AG46"/>
  <c r="AC46"/>
  <c r="Y46"/>
  <c r="U46"/>
  <c r="AG45"/>
  <c r="AC45"/>
  <c r="Y45"/>
  <c r="U45"/>
  <c r="AF43"/>
  <c r="U10" i="83" s="1"/>
  <c r="AE43" i="82"/>
  <c r="T10" i="83" s="1"/>
  <c r="AD43" i="82"/>
  <c r="S10" i="83" s="1"/>
  <c r="AB43" i="82"/>
  <c r="Q10" i="83" s="1"/>
  <c r="AA43" i="82"/>
  <c r="P10" i="83" s="1"/>
  <c r="Z43" i="82"/>
  <c r="O10" i="83" s="1"/>
  <c r="X43" i="82"/>
  <c r="M10" i="83" s="1"/>
  <c r="W43" i="82"/>
  <c r="L10" i="83" s="1"/>
  <c r="V43" i="82"/>
  <c r="K10" i="83" s="1"/>
  <c r="T43" i="82"/>
  <c r="I10" i="83" s="1"/>
  <c r="S43" i="82"/>
  <c r="H10" i="83" s="1"/>
  <c r="R43" i="82"/>
  <c r="G10" i="83" s="1"/>
  <c r="O43" i="82"/>
  <c r="F10" i="83" s="1"/>
  <c r="N43" i="82"/>
  <c r="E10" i="83" s="1"/>
  <c r="M43" i="82"/>
  <c r="D10" i="83" s="1"/>
  <c r="K43" i="82"/>
  <c r="C10" i="83" s="1"/>
  <c r="J43" i="82"/>
  <c r="B10" i="83" s="1"/>
  <c r="AG42" i="82"/>
  <c r="AC42"/>
  <c r="Y42"/>
  <c r="U42"/>
  <c r="AG41"/>
  <c r="AC41"/>
  <c r="Y41"/>
  <c r="U41"/>
  <c r="AG40"/>
  <c r="AC40"/>
  <c r="Y40"/>
  <c r="U40"/>
  <c r="AG39"/>
  <c r="AC39"/>
  <c r="Y39"/>
  <c r="U39"/>
  <c r="AG38"/>
  <c r="AC38"/>
  <c r="Y38"/>
  <c r="U38"/>
  <c r="AG37"/>
  <c r="AC37"/>
  <c r="Y37"/>
  <c r="U37"/>
  <c r="AG36"/>
  <c r="AC36"/>
  <c r="Y36"/>
  <c r="U36"/>
  <c r="AG35"/>
  <c r="AC35"/>
  <c r="Y35"/>
  <c r="U35"/>
  <c r="AG34"/>
  <c r="AC34"/>
  <c r="Y34"/>
  <c r="U34"/>
  <c r="AG33"/>
  <c r="AG43" s="1"/>
  <c r="V10" i="83" s="1"/>
  <c r="AC33" i="82"/>
  <c r="Y33"/>
  <c r="U33"/>
  <c r="AF31"/>
  <c r="U9" i="83" s="1"/>
  <c r="AE31" i="82"/>
  <c r="T9" i="83" s="1"/>
  <c r="AD31" i="82"/>
  <c r="S9" i="83" s="1"/>
  <c r="AB31" i="82"/>
  <c r="AA31"/>
  <c r="P9" i="83" s="1"/>
  <c r="Z31" i="82"/>
  <c r="O9" i="83" s="1"/>
  <c r="X31" i="82"/>
  <c r="M9" i="83" s="1"/>
  <c r="W31" i="82"/>
  <c r="L9" i="83" s="1"/>
  <c r="V31" i="82"/>
  <c r="K9" i="83" s="1"/>
  <c r="T31" i="82"/>
  <c r="S31"/>
  <c r="H9" i="83" s="1"/>
  <c r="R31" i="82"/>
  <c r="G9" i="83" s="1"/>
  <c r="O31" i="82"/>
  <c r="F9" i="83" s="1"/>
  <c r="N31" i="82"/>
  <c r="M31"/>
  <c r="D9" i="83" s="1"/>
  <c r="K31" i="82"/>
  <c r="C9" i="83" s="1"/>
  <c r="J31" i="82"/>
  <c r="B9" i="83" s="1"/>
  <c r="AG30" i="82"/>
  <c r="AC30"/>
  <c r="Y30"/>
  <c r="U30"/>
  <c r="AG29"/>
  <c r="AC29"/>
  <c r="Y29"/>
  <c r="U29"/>
  <c r="AG28"/>
  <c r="AC28"/>
  <c r="Y28"/>
  <c r="U28"/>
  <c r="AG27"/>
  <c r="AC27"/>
  <c r="Y27"/>
  <c r="U27"/>
  <c r="AG26"/>
  <c r="AC26"/>
  <c r="Y26"/>
  <c r="U26"/>
  <c r="AG25"/>
  <c r="AC25"/>
  <c r="Y25"/>
  <c r="U25"/>
  <c r="AG24"/>
  <c r="AC24"/>
  <c r="Y24"/>
  <c r="U24"/>
  <c r="AG23"/>
  <c r="AC23"/>
  <c r="Y23"/>
  <c r="U23"/>
  <c r="AG22"/>
  <c r="AC22"/>
  <c r="Y22"/>
  <c r="U22"/>
  <c r="AG21"/>
  <c r="AC21"/>
  <c r="Y21"/>
  <c r="Y31" s="1"/>
  <c r="N9" i="83" s="1"/>
  <c r="U21" i="82"/>
  <c r="AF19"/>
  <c r="U8" i="83" s="1"/>
  <c r="AE19" i="82"/>
  <c r="AD19"/>
  <c r="AB19"/>
  <c r="Q8" i="83" s="1"/>
  <c r="AA19" i="82"/>
  <c r="Z19"/>
  <c r="X19"/>
  <c r="M8" i="83" s="1"/>
  <c r="W19" i="82"/>
  <c r="V19"/>
  <c r="T19"/>
  <c r="I8" i="83" s="1"/>
  <c r="S19" i="82"/>
  <c r="R19"/>
  <c r="O19"/>
  <c r="F8" i="83" s="1"/>
  <c r="N19" i="82"/>
  <c r="E8" i="83" s="1"/>
  <c r="M19" i="82"/>
  <c r="K19"/>
  <c r="J19"/>
  <c r="AG18"/>
  <c r="AC18"/>
  <c r="Y18"/>
  <c r="U18"/>
  <c r="AG17"/>
  <c r="AC17"/>
  <c r="Y17"/>
  <c r="U17"/>
  <c r="AG16"/>
  <c r="AC16"/>
  <c r="Y16"/>
  <c r="U16"/>
  <c r="AG15"/>
  <c r="AC15"/>
  <c r="Y15"/>
  <c r="U15"/>
  <c r="AG14"/>
  <c r="AC14"/>
  <c r="Y14"/>
  <c r="U14"/>
  <c r="AG13"/>
  <c r="AC13"/>
  <c r="Y13"/>
  <c r="U13"/>
  <c r="AG12"/>
  <c r="AC12"/>
  <c r="Y12"/>
  <c r="U12"/>
  <c r="AG11"/>
  <c r="AC11"/>
  <c r="Y11"/>
  <c r="U11"/>
  <c r="AG10"/>
  <c r="AC10"/>
  <c r="Y10"/>
  <c r="U10"/>
  <c r="AG9"/>
  <c r="AC9"/>
  <c r="Y9"/>
  <c r="U9"/>
  <c r="E23" i="81"/>
  <c r="C18"/>
  <c r="B18"/>
  <c r="Y17"/>
  <c r="A5"/>
  <c r="A24" s="1"/>
  <c r="A3"/>
  <c r="A1"/>
  <c r="A193" i="80"/>
  <c r="AF192"/>
  <c r="U23" i="81" s="1"/>
  <c r="AE192" i="80"/>
  <c r="T23" i="81" s="1"/>
  <c r="AD192" i="80"/>
  <c r="S23" i="81" s="1"/>
  <c r="AB192" i="80"/>
  <c r="Q23" i="81" s="1"/>
  <c r="AA192" i="80"/>
  <c r="P23" i="81" s="1"/>
  <c r="Z192" i="80"/>
  <c r="O23" i="81" s="1"/>
  <c r="X192" i="80"/>
  <c r="M23" i="81" s="1"/>
  <c r="W192" i="80"/>
  <c r="L23" i="81" s="1"/>
  <c r="V192" i="80"/>
  <c r="K23" i="81" s="1"/>
  <c r="I23"/>
  <c r="G23"/>
  <c r="O192" i="80"/>
  <c r="F23" i="81" s="1"/>
  <c r="N192" i="80"/>
  <c r="M192"/>
  <c r="D23" i="81" s="1"/>
  <c r="AG189" i="80"/>
  <c r="AC189"/>
  <c r="Y189"/>
  <c r="U189"/>
  <c r="U192" s="1"/>
  <c r="AF187"/>
  <c r="U22" i="81" s="1"/>
  <c r="AE187" i="80"/>
  <c r="T22" i="81" s="1"/>
  <c r="AD187" i="80"/>
  <c r="S22" i="81" s="1"/>
  <c r="AB187" i="80"/>
  <c r="Q22" i="81" s="1"/>
  <c r="AA187" i="80"/>
  <c r="P22" i="81" s="1"/>
  <c r="Z187" i="80"/>
  <c r="O22" i="81" s="1"/>
  <c r="X187" i="80"/>
  <c r="M22" i="81" s="1"/>
  <c r="W187" i="80"/>
  <c r="L22" i="81" s="1"/>
  <c r="V187" i="80"/>
  <c r="K22" i="81" s="1"/>
  <c r="T187" i="80"/>
  <c r="I22" i="81" s="1"/>
  <c r="S187" i="80"/>
  <c r="H22" i="81" s="1"/>
  <c r="R187" i="80"/>
  <c r="G22" i="81" s="1"/>
  <c r="O187" i="80"/>
  <c r="F22" i="81" s="1"/>
  <c r="N187" i="80"/>
  <c r="E22" i="81" s="1"/>
  <c r="M187" i="80"/>
  <c r="D22" i="81" s="1"/>
  <c r="K187" i="80"/>
  <c r="C22" i="81" s="1"/>
  <c r="J187" i="80"/>
  <c r="B22" i="81" s="1"/>
  <c r="AG186" i="80"/>
  <c r="AC186"/>
  <c r="Y186"/>
  <c r="U186"/>
  <c r="AG185"/>
  <c r="AC185"/>
  <c r="Y185"/>
  <c r="U185"/>
  <c r="AG184"/>
  <c r="AC184"/>
  <c r="Y184"/>
  <c r="U184"/>
  <c r="AG183"/>
  <c r="AC183"/>
  <c r="Y183"/>
  <c r="U183"/>
  <c r="AG182"/>
  <c r="AC182"/>
  <c r="Y182"/>
  <c r="U182"/>
  <c r="AG181"/>
  <c r="AC181"/>
  <c r="Y181"/>
  <c r="U181"/>
  <c r="AG180"/>
  <c r="AC180"/>
  <c r="Y180"/>
  <c r="U180"/>
  <c r="AG179"/>
  <c r="AC179"/>
  <c r="Y179"/>
  <c r="U179"/>
  <c r="AG178"/>
  <c r="AC178"/>
  <c r="Y178"/>
  <c r="U178"/>
  <c r="AG177"/>
  <c r="AC177"/>
  <c r="Y177"/>
  <c r="U177"/>
  <c r="AF175"/>
  <c r="U21" i="81" s="1"/>
  <c r="AE175" i="80"/>
  <c r="T21" i="81" s="1"/>
  <c r="AD175" i="80"/>
  <c r="S21" i="81" s="1"/>
  <c r="AB175" i="80"/>
  <c r="Q21" i="81" s="1"/>
  <c r="AA175" i="80"/>
  <c r="P21" i="81" s="1"/>
  <c r="Z175" i="80"/>
  <c r="O21" i="81" s="1"/>
  <c r="X175" i="80"/>
  <c r="M21" i="81" s="1"/>
  <c r="W175" i="80"/>
  <c r="L21" i="81" s="1"/>
  <c r="V175" i="80"/>
  <c r="K21" i="81" s="1"/>
  <c r="T175" i="80"/>
  <c r="I21" i="81" s="1"/>
  <c r="S175" i="80"/>
  <c r="H21" i="81" s="1"/>
  <c r="R175" i="80"/>
  <c r="G21" i="81" s="1"/>
  <c r="O175" i="80"/>
  <c r="F21" i="81" s="1"/>
  <c r="N175" i="80"/>
  <c r="E21" i="81" s="1"/>
  <c r="M175" i="80"/>
  <c r="D21" i="81" s="1"/>
  <c r="K175" i="80"/>
  <c r="C21" i="81" s="1"/>
  <c r="J175" i="80"/>
  <c r="B21" i="81" s="1"/>
  <c r="AG174" i="80"/>
  <c r="AC174"/>
  <c r="Y174"/>
  <c r="U174"/>
  <c r="AG173"/>
  <c r="AC173"/>
  <c r="Y173"/>
  <c r="U173"/>
  <c r="AG172"/>
  <c r="AC172"/>
  <c r="Y172"/>
  <c r="U172"/>
  <c r="AG171"/>
  <c r="AC171"/>
  <c r="Y171"/>
  <c r="U171"/>
  <c r="AG170"/>
  <c r="AC170"/>
  <c r="Y170"/>
  <c r="U170"/>
  <c r="AG169"/>
  <c r="AC169"/>
  <c r="Y169"/>
  <c r="U169"/>
  <c r="AG168"/>
  <c r="AC168"/>
  <c r="Y168"/>
  <c r="U168"/>
  <c r="AG167"/>
  <c r="AC167"/>
  <c r="Y167"/>
  <c r="U167"/>
  <c r="AG166"/>
  <c r="AC166"/>
  <c r="Y166"/>
  <c r="U166"/>
  <c r="AG165"/>
  <c r="AC165"/>
  <c r="Y165"/>
  <c r="U165"/>
  <c r="AF163"/>
  <c r="U20" i="81" s="1"/>
  <c r="AE163" i="80"/>
  <c r="T20" i="81" s="1"/>
  <c r="AD163" i="80"/>
  <c r="S20" i="81" s="1"/>
  <c r="AB163" i="80"/>
  <c r="Q20" i="81" s="1"/>
  <c r="AA163" i="80"/>
  <c r="P20" i="81" s="1"/>
  <c r="Z163" i="80"/>
  <c r="O20" i="81" s="1"/>
  <c r="X163" i="80"/>
  <c r="M20" i="81" s="1"/>
  <c r="W163" i="80"/>
  <c r="L20" i="81" s="1"/>
  <c r="V163" i="80"/>
  <c r="K20" i="81" s="1"/>
  <c r="T163" i="80"/>
  <c r="I20" i="81" s="1"/>
  <c r="S163" i="80"/>
  <c r="H20" i="81" s="1"/>
  <c r="R163" i="80"/>
  <c r="G20" i="81" s="1"/>
  <c r="O163" i="80"/>
  <c r="F20" i="81" s="1"/>
  <c r="N163" i="80"/>
  <c r="E20" i="81" s="1"/>
  <c r="M163" i="80"/>
  <c r="D20" i="81" s="1"/>
  <c r="K163" i="80"/>
  <c r="C20" i="81" s="1"/>
  <c r="J163" i="80"/>
  <c r="B20" i="81" s="1"/>
  <c r="AG162" i="80"/>
  <c r="AC162"/>
  <c r="Y162"/>
  <c r="U162"/>
  <c r="AG161"/>
  <c r="AC161"/>
  <c r="Y161"/>
  <c r="U161"/>
  <c r="AG160"/>
  <c r="AC160"/>
  <c r="Y160"/>
  <c r="U160"/>
  <c r="AG159"/>
  <c r="AC159"/>
  <c r="Y159"/>
  <c r="U159"/>
  <c r="AG158"/>
  <c r="AC158"/>
  <c r="Y158"/>
  <c r="U158"/>
  <c r="AG157"/>
  <c r="AC157"/>
  <c r="Y157"/>
  <c r="U157"/>
  <c r="AG156"/>
  <c r="AC156"/>
  <c r="Y156"/>
  <c r="U156"/>
  <c r="AG155"/>
  <c r="AC155"/>
  <c r="Y155"/>
  <c r="U155"/>
  <c r="AG154"/>
  <c r="AC154"/>
  <c r="Y154"/>
  <c r="U154"/>
  <c r="AG153"/>
  <c r="AC153"/>
  <c r="Y153"/>
  <c r="U153"/>
  <c r="AF151"/>
  <c r="U19" i="81" s="1"/>
  <c r="AE151" i="80"/>
  <c r="T19" i="81" s="1"/>
  <c r="AD151" i="80"/>
  <c r="S19" i="81" s="1"/>
  <c r="AB151" i="80"/>
  <c r="Q19" i="81" s="1"/>
  <c r="AA151" i="80"/>
  <c r="P19" i="81" s="1"/>
  <c r="Z151" i="80"/>
  <c r="O19" i="81" s="1"/>
  <c r="X151" i="80"/>
  <c r="M19" i="81" s="1"/>
  <c r="W151" i="80"/>
  <c r="L19" i="81" s="1"/>
  <c r="V151" i="80"/>
  <c r="K19" i="81" s="1"/>
  <c r="T151" i="80"/>
  <c r="I19" i="81" s="1"/>
  <c r="S151" i="80"/>
  <c r="H19" i="81" s="1"/>
  <c r="R151" i="80"/>
  <c r="G19" i="81" s="1"/>
  <c r="O151" i="80"/>
  <c r="F19" i="81" s="1"/>
  <c r="N151" i="80"/>
  <c r="E19" i="81" s="1"/>
  <c r="M151" i="80"/>
  <c r="D19" i="81" s="1"/>
  <c r="K151" i="80"/>
  <c r="C19" i="81" s="1"/>
  <c r="J151" i="80"/>
  <c r="B19" i="81" s="1"/>
  <c r="AG150" i="80"/>
  <c r="AC150"/>
  <c r="Y150"/>
  <c r="U150"/>
  <c r="AH150" s="1"/>
  <c r="AG149"/>
  <c r="AC149"/>
  <c r="Y149"/>
  <c r="U149"/>
  <c r="AG148"/>
  <c r="AC148"/>
  <c r="Y148"/>
  <c r="U148"/>
  <c r="AH148" s="1"/>
  <c r="AI148" s="1"/>
  <c r="AG147"/>
  <c r="AC147"/>
  <c r="Y147"/>
  <c r="U147"/>
  <c r="AH147" s="1"/>
  <c r="AG146"/>
  <c r="AC146"/>
  <c r="Y146"/>
  <c r="U146"/>
  <c r="AH146" s="1"/>
  <c r="AG145"/>
  <c r="AC145"/>
  <c r="Y145"/>
  <c r="U145"/>
  <c r="AG144"/>
  <c r="AC144"/>
  <c r="Y144"/>
  <c r="U144"/>
  <c r="AH144" s="1"/>
  <c r="AI144" s="1"/>
  <c r="AG143"/>
  <c r="AC143"/>
  <c r="Y143"/>
  <c r="U143"/>
  <c r="AH143" s="1"/>
  <c r="AG142"/>
  <c r="AC142"/>
  <c r="Y142"/>
  <c r="U142"/>
  <c r="AG141"/>
  <c r="AC141"/>
  <c r="Y141"/>
  <c r="U141"/>
  <c r="AF139"/>
  <c r="U18" i="81" s="1"/>
  <c r="AE139" i="80"/>
  <c r="T18" i="81" s="1"/>
  <c r="AD139" i="80"/>
  <c r="S18" i="81" s="1"/>
  <c r="AB139" i="80"/>
  <c r="Q18" i="81" s="1"/>
  <c r="AA139" i="80"/>
  <c r="P18" i="81" s="1"/>
  <c r="Z139" i="80"/>
  <c r="O18" i="81" s="1"/>
  <c r="X139" i="80"/>
  <c r="M18" i="81" s="1"/>
  <c r="W139" i="80"/>
  <c r="L18" i="81" s="1"/>
  <c r="V139" i="80"/>
  <c r="K18" i="81" s="1"/>
  <c r="T139" i="80"/>
  <c r="I18" i="81" s="1"/>
  <c r="S139" i="80"/>
  <c r="H18" i="81" s="1"/>
  <c r="R139" i="80"/>
  <c r="G18" i="81" s="1"/>
  <c r="O139" i="80"/>
  <c r="F18" i="81" s="1"/>
  <c r="N139" i="80"/>
  <c r="E18" i="81" s="1"/>
  <c r="M139" i="80"/>
  <c r="D18" i="81" s="1"/>
  <c r="AG138" i="80"/>
  <c r="AC138"/>
  <c r="Y138"/>
  <c r="U138"/>
  <c r="AG137"/>
  <c r="AC137"/>
  <c r="Y137"/>
  <c r="U137"/>
  <c r="AG136"/>
  <c r="AC136"/>
  <c r="Y136"/>
  <c r="U136"/>
  <c r="AG135"/>
  <c r="AC135"/>
  <c r="Y135"/>
  <c r="U135"/>
  <c r="AG134"/>
  <c r="AC134"/>
  <c r="Y134"/>
  <c r="U134"/>
  <c r="AG133"/>
  <c r="AC133"/>
  <c r="Y133"/>
  <c r="U133"/>
  <c r="AG132"/>
  <c r="AC132"/>
  <c r="Y132"/>
  <c r="U132"/>
  <c r="AG131"/>
  <c r="AC131"/>
  <c r="Y131"/>
  <c r="U131"/>
  <c r="AG130"/>
  <c r="AC130"/>
  <c r="Y130"/>
  <c r="U130"/>
  <c r="AG129"/>
  <c r="AC129"/>
  <c r="Y129"/>
  <c r="U129"/>
  <c r="AF127"/>
  <c r="U17" i="81" s="1"/>
  <c r="AE127" i="80"/>
  <c r="T17" i="81" s="1"/>
  <c r="AD127" i="80"/>
  <c r="S17" i="81" s="1"/>
  <c r="AB127" i="80"/>
  <c r="Q17" i="81" s="1"/>
  <c r="AA127" i="80"/>
  <c r="P17" i="81" s="1"/>
  <c r="Z127" i="80"/>
  <c r="O17" i="81" s="1"/>
  <c r="X127" i="80"/>
  <c r="M17" i="81" s="1"/>
  <c r="W127" i="80"/>
  <c r="L17" i="81" s="1"/>
  <c r="V127" i="80"/>
  <c r="K17" i="81" s="1"/>
  <c r="T127" i="80"/>
  <c r="I17" i="81" s="1"/>
  <c r="S127" i="80"/>
  <c r="H17" i="81" s="1"/>
  <c r="R127" i="80"/>
  <c r="G17" i="81" s="1"/>
  <c r="O127" i="80"/>
  <c r="F17" i="81" s="1"/>
  <c r="N127" i="80"/>
  <c r="E17" i="81" s="1"/>
  <c r="M127" i="80"/>
  <c r="D17" i="81" s="1"/>
  <c r="K127" i="80"/>
  <c r="C17" i="81" s="1"/>
  <c r="J127" i="80"/>
  <c r="B17" i="81" s="1"/>
  <c r="AG126" i="80"/>
  <c r="AC126"/>
  <c r="Y126"/>
  <c r="U126"/>
  <c r="AH126" s="1"/>
  <c r="AG125"/>
  <c r="AC125"/>
  <c r="Y125"/>
  <c r="U125"/>
  <c r="AG124"/>
  <c r="AC124"/>
  <c r="Y124"/>
  <c r="U124"/>
  <c r="AH124" s="1"/>
  <c r="AI124" s="1"/>
  <c r="AG123"/>
  <c r="AC123"/>
  <c r="Y123"/>
  <c r="U123"/>
  <c r="AH123" s="1"/>
  <c r="AG122"/>
  <c r="AC122"/>
  <c r="Y122"/>
  <c r="U122"/>
  <c r="AH122" s="1"/>
  <c r="AG121"/>
  <c r="AC121"/>
  <c r="Y121"/>
  <c r="U121"/>
  <c r="AG120"/>
  <c r="AC120"/>
  <c r="Y120"/>
  <c r="U120"/>
  <c r="AH120" s="1"/>
  <c r="AI120" s="1"/>
  <c r="AG119"/>
  <c r="AC119"/>
  <c r="Y119"/>
  <c r="U119"/>
  <c r="AH119" s="1"/>
  <c r="AG118"/>
  <c r="AC118"/>
  <c r="Y118"/>
  <c r="U118"/>
  <c r="AH118" s="1"/>
  <c r="AG117"/>
  <c r="AC117"/>
  <c r="Y117"/>
  <c r="U117"/>
  <c r="AF115"/>
  <c r="U16" i="81" s="1"/>
  <c r="AE115" i="80"/>
  <c r="T16" i="81" s="1"/>
  <c r="AD115" i="80"/>
  <c r="S16" i="81" s="1"/>
  <c r="AB115" i="80"/>
  <c r="Q16" i="81" s="1"/>
  <c r="AA115" i="80"/>
  <c r="P16" i="81" s="1"/>
  <c r="Z115" i="80"/>
  <c r="O16" i="81" s="1"/>
  <c r="X115" i="80"/>
  <c r="M16" i="81" s="1"/>
  <c r="W115" i="80"/>
  <c r="L16" i="81" s="1"/>
  <c r="V115" i="80"/>
  <c r="K16" i="81" s="1"/>
  <c r="T115" i="80"/>
  <c r="I16" i="81" s="1"/>
  <c r="S115" i="80"/>
  <c r="H16" i="81" s="1"/>
  <c r="R115" i="80"/>
  <c r="G16" i="81" s="1"/>
  <c r="O115" i="80"/>
  <c r="F16" i="81" s="1"/>
  <c r="N115" i="80"/>
  <c r="E16" i="81" s="1"/>
  <c r="M115" i="80"/>
  <c r="D16" i="81" s="1"/>
  <c r="K115" i="80"/>
  <c r="C16" i="81" s="1"/>
  <c r="J115" i="80"/>
  <c r="B16" i="81" s="1"/>
  <c r="AG114" i="80"/>
  <c r="AC114"/>
  <c r="Y114"/>
  <c r="U114"/>
  <c r="AG113"/>
  <c r="AC113"/>
  <c r="Y113"/>
  <c r="U113"/>
  <c r="AG112"/>
  <c r="AC112"/>
  <c r="Y112"/>
  <c r="U112"/>
  <c r="AG111"/>
  <c r="AC111"/>
  <c r="Y111"/>
  <c r="U111"/>
  <c r="AG110"/>
  <c r="AC110"/>
  <c r="Y110"/>
  <c r="U110"/>
  <c r="AG109"/>
  <c r="AC109"/>
  <c r="Y109"/>
  <c r="U109"/>
  <c r="AG108"/>
  <c r="AC108"/>
  <c r="Y108"/>
  <c r="U108"/>
  <c r="AG107"/>
  <c r="AC107"/>
  <c r="Y107"/>
  <c r="U107"/>
  <c r="AG106"/>
  <c r="AC106"/>
  <c r="Y106"/>
  <c r="U106"/>
  <c r="AG105"/>
  <c r="AC105"/>
  <c r="Y105"/>
  <c r="U105"/>
  <c r="AF103"/>
  <c r="U15" i="81" s="1"/>
  <c r="AE103" i="80"/>
  <c r="T15" i="81" s="1"/>
  <c r="AD103" i="80"/>
  <c r="S15" i="81" s="1"/>
  <c r="AB103" i="80"/>
  <c r="Q15" i="81" s="1"/>
  <c r="AA103" i="80"/>
  <c r="P15" i="81" s="1"/>
  <c r="Z103" i="80"/>
  <c r="O15" i="81" s="1"/>
  <c r="X103" i="80"/>
  <c r="M15" i="81" s="1"/>
  <c r="W103" i="80"/>
  <c r="L15" i="81" s="1"/>
  <c r="V103" i="80"/>
  <c r="K15" i="81" s="1"/>
  <c r="T103" i="80"/>
  <c r="I15" i="81" s="1"/>
  <c r="S103" i="80"/>
  <c r="H15" i="81" s="1"/>
  <c r="R103" i="80"/>
  <c r="G15" i="81" s="1"/>
  <c r="O103" i="80"/>
  <c r="F15" i="81" s="1"/>
  <c r="N103" i="80"/>
  <c r="E15" i="81" s="1"/>
  <c r="M103" i="80"/>
  <c r="D15" i="81" s="1"/>
  <c r="K103" i="80"/>
  <c r="C15" i="81" s="1"/>
  <c r="J103" i="80"/>
  <c r="B15" i="81" s="1"/>
  <c r="AG102" i="80"/>
  <c r="AC102"/>
  <c r="Y102"/>
  <c r="U102"/>
  <c r="AG101"/>
  <c r="AC101"/>
  <c r="Y101"/>
  <c r="U101"/>
  <c r="AG100"/>
  <c r="AC100"/>
  <c r="Y100"/>
  <c r="U100"/>
  <c r="AG99"/>
  <c r="AC99"/>
  <c r="Y99"/>
  <c r="U99"/>
  <c r="AG98"/>
  <c r="AC98"/>
  <c r="Y98"/>
  <c r="U98"/>
  <c r="AG97"/>
  <c r="AC97"/>
  <c r="Y97"/>
  <c r="U97"/>
  <c r="AG96"/>
  <c r="AC96"/>
  <c r="Y96"/>
  <c r="U96"/>
  <c r="AG95"/>
  <c r="AC95"/>
  <c r="Y95"/>
  <c r="U95"/>
  <c r="AG94"/>
  <c r="AC94"/>
  <c r="Y94"/>
  <c r="U94"/>
  <c r="AG93"/>
  <c r="AC93"/>
  <c r="Y93"/>
  <c r="U93"/>
  <c r="AF91"/>
  <c r="U14" i="81" s="1"/>
  <c r="AE91" i="80"/>
  <c r="T14" i="81" s="1"/>
  <c r="AD91" i="80"/>
  <c r="S14" i="81" s="1"/>
  <c r="AB91" i="80"/>
  <c r="Q14" i="81" s="1"/>
  <c r="AA91" i="80"/>
  <c r="P14" i="81" s="1"/>
  <c r="Z91" i="80"/>
  <c r="O14" i="81" s="1"/>
  <c r="X91" i="80"/>
  <c r="M14" i="81" s="1"/>
  <c r="W91" i="80"/>
  <c r="L14" i="81" s="1"/>
  <c r="V91" i="80"/>
  <c r="K14" i="81" s="1"/>
  <c r="T91" i="80"/>
  <c r="I14" i="81" s="1"/>
  <c r="S91" i="80"/>
  <c r="H14" i="81" s="1"/>
  <c r="R91" i="80"/>
  <c r="G14" i="81" s="1"/>
  <c r="O91" i="80"/>
  <c r="F14" i="81" s="1"/>
  <c r="N91" i="80"/>
  <c r="E14" i="81" s="1"/>
  <c r="M91" i="80"/>
  <c r="D14" i="81" s="1"/>
  <c r="K91" i="80"/>
  <c r="C14" i="81" s="1"/>
  <c r="J91" i="80"/>
  <c r="B14" i="81" s="1"/>
  <c r="AG90" i="80"/>
  <c r="AC90"/>
  <c r="Y90"/>
  <c r="U90"/>
  <c r="AG89"/>
  <c r="AC89"/>
  <c r="Y89"/>
  <c r="U89"/>
  <c r="AG88"/>
  <c r="AC88"/>
  <c r="Y88"/>
  <c r="U88"/>
  <c r="AG87"/>
  <c r="AC87"/>
  <c r="Y87"/>
  <c r="U87"/>
  <c r="AG86"/>
  <c r="AC86"/>
  <c r="Y86"/>
  <c r="U86"/>
  <c r="AG85"/>
  <c r="AC85"/>
  <c r="Y85"/>
  <c r="U85"/>
  <c r="AG84"/>
  <c r="AC84"/>
  <c r="Y84"/>
  <c r="U84"/>
  <c r="AG83"/>
  <c r="AC83"/>
  <c r="Y83"/>
  <c r="U83"/>
  <c r="AG82"/>
  <c r="AC82"/>
  <c r="Y82"/>
  <c r="U82"/>
  <c r="AG81"/>
  <c r="AC81"/>
  <c r="Y81"/>
  <c r="U81"/>
  <c r="AF79"/>
  <c r="U13" i="81" s="1"/>
  <c r="AE79" i="80"/>
  <c r="T13" i="81" s="1"/>
  <c r="AD79" i="80"/>
  <c r="S13" i="81" s="1"/>
  <c r="AB79" i="80"/>
  <c r="Q13" i="81" s="1"/>
  <c r="AA79" i="80"/>
  <c r="P13" i="81" s="1"/>
  <c r="Z79" i="80"/>
  <c r="O13" i="81" s="1"/>
  <c r="X79" i="80"/>
  <c r="M13" i="81" s="1"/>
  <c r="W79" i="80"/>
  <c r="L13" i="81" s="1"/>
  <c r="V79" i="80"/>
  <c r="K13" i="81" s="1"/>
  <c r="T79" i="80"/>
  <c r="I13" i="81" s="1"/>
  <c r="S79" i="80"/>
  <c r="H13" i="81" s="1"/>
  <c r="R79" i="80"/>
  <c r="G13" i="81" s="1"/>
  <c r="O79" i="80"/>
  <c r="F13" i="81" s="1"/>
  <c r="N79" i="80"/>
  <c r="E13" i="81" s="1"/>
  <c r="M79" i="80"/>
  <c r="D13" i="81" s="1"/>
  <c r="K79" i="80"/>
  <c r="C13" i="81" s="1"/>
  <c r="J79" i="80"/>
  <c r="B13" i="81" s="1"/>
  <c r="AG78" i="80"/>
  <c r="AC78"/>
  <c r="Y78"/>
  <c r="U78"/>
  <c r="AH78" s="1"/>
  <c r="AG77"/>
  <c r="AC77"/>
  <c r="Y77"/>
  <c r="U77"/>
  <c r="AG76"/>
  <c r="AC76"/>
  <c r="Y76"/>
  <c r="U76"/>
  <c r="AH76" s="1"/>
  <c r="AI76" s="1"/>
  <c r="AG75"/>
  <c r="AC75"/>
  <c r="Y75"/>
  <c r="U75"/>
  <c r="AH75" s="1"/>
  <c r="AG74"/>
  <c r="AC74"/>
  <c r="Y74"/>
  <c r="U74"/>
  <c r="AH74" s="1"/>
  <c r="AG73"/>
  <c r="AC73"/>
  <c r="Y73"/>
  <c r="U73"/>
  <c r="AG72"/>
  <c r="AC72"/>
  <c r="Y72"/>
  <c r="U72"/>
  <c r="AH72" s="1"/>
  <c r="AI72" s="1"/>
  <c r="AG71"/>
  <c r="AC71"/>
  <c r="Y71"/>
  <c r="U71"/>
  <c r="AH71" s="1"/>
  <c r="AG70"/>
  <c r="AC70"/>
  <c r="Y70"/>
  <c r="U70"/>
  <c r="AH70" s="1"/>
  <c r="AG69"/>
  <c r="AC69"/>
  <c r="Y69"/>
  <c r="U69"/>
  <c r="AF67"/>
  <c r="U12" i="81" s="1"/>
  <c r="AE67" i="80"/>
  <c r="T12" i="81" s="1"/>
  <c r="AD67" i="80"/>
  <c r="S12" i="81" s="1"/>
  <c r="AB67" i="80"/>
  <c r="Q12" i="81" s="1"/>
  <c r="AA67" i="80"/>
  <c r="P12" i="81" s="1"/>
  <c r="Z67" i="80"/>
  <c r="O12" i="81" s="1"/>
  <c r="X67" i="80"/>
  <c r="M12" i="81" s="1"/>
  <c r="W67" i="80"/>
  <c r="L12" i="81" s="1"/>
  <c r="V67" i="80"/>
  <c r="K12" i="81" s="1"/>
  <c r="T67" i="80"/>
  <c r="I12" i="81" s="1"/>
  <c r="S67" i="80"/>
  <c r="H12" i="81" s="1"/>
  <c r="R67" i="80"/>
  <c r="G12" i="81" s="1"/>
  <c r="O67" i="80"/>
  <c r="F12" i="81" s="1"/>
  <c r="N67" i="80"/>
  <c r="E12" i="81" s="1"/>
  <c r="M67" i="80"/>
  <c r="D12" i="81" s="1"/>
  <c r="K67" i="80"/>
  <c r="C12" i="81" s="1"/>
  <c r="J67" i="80"/>
  <c r="B12" i="81" s="1"/>
  <c r="AG66" i="80"/>
  <c r="AC66"/>
  <c r="Y66"/>
  <c r="U66"/>
  <c r="AG65"/>
  <c r="AC65"/>
  <c r="Y65"/>
  <c r="U65"/>
  <c r="AG64"/>
  <c r="AC64"/>
  <c r="Y64"/>
  <c r="U64"/>
  <c r="AG63"/>
  <c r="AC63"/>
  <c r="Y63"/>
  <c r="U63"/>
  <c r="AG62"/>
  <c r="AC62"/>
  <c r="Y62"/>
  <c r="U62"/>
  <c r="AG61"/>
  <c r="AC61"/>
  <c r="Y61"/>
  <c r="U61"/>
  <c r="AG60"/>
  <c r="AC60"/>
  <c r="Y60"/>
  <c r="U60"/>
  <c r="AG59"/>
  <c r="AC59"/>
  <c r="Y59"/>
  <c r="U59"/>
  <c r="AG58"/>
  <c r="AC58"/>
  <c r="Y58"/>
  <c r="U58"/>
  <c r="AG57"/>
  <c r="AC57"/>
  <c r="Y57"/>
  <c r="U57"/>
  <c r="AF55"/>
  <c r="U11" i="81" s="1"/>
  <c r="AE55" i="80"/>
  <c r="T11" i="81" s="1"/>
  <c r="AD55" i="80"/>
  <c r="S11" i="81" s="1"/>
  <c r="AB55" i="80"/>
  <c r="Q11" i="81" s="1"/>
  <c r="AA55" i="80"/>
  <c r="P11" i="81" s="1"/>
  <c r="Z55" i="80"/>
  <c r="O11" i="81" s="1"/>
  <c r="X55" i="80"/>
  <c r="M11" i="81" s="1"/>
  <c r="W55" i="80"/>
  <c r="L11" i="81" s="1"/>
  <c r="V55" i="80"/>
  <c r="K11" i="81" s="1"/>
  <c r="T55" i="80"/>
  <c r="I11" i="81" s="1"/>
  <c r="S55" i="80"/>
  <c r="H11" i="81" s="1"/>
  <c r="R55" i="80"/>
  <c r="G11" i="81" s="1"/>
  <c r="O55" i="80"/>
  <c r="F11" i="81" s="1"/>
  <c r="N55" i="80"/>
  <c r="E11" i="81" s="1"/>
  <c r="M55" i="80"/>
  <c r="D11" i="81" s="1"/>
  <c r="K55" i="80"/>
  <c r="C11" i="81" s="1"/>
  <c r="J55" i="80"/>
  <c r="B11" i="81" s="1"/>
  <c r="AG54" i="80"/>
  <c r="AC54"/>
  <c r="Y54"/>
  <c r="U54"/>
  <c r="AG53"/>
  <c r="AC53"/>
  <c r="Y53"/>
  <c r="U53"/>
  <c r="AG52"/>
  <c r="AC52"/>
  <c r="Y52"/>
  <c r="U52"/>
  <c r="AG51"/>
  <c r="AC51"/>
  <c r="Y51"/>
  <c r="U51"/>
  <c r="AG50"/>
  <c r="AC50"/>
  <c r="Y50"/>
  <c r="U50"/>
  <c r="AG49"/>
  <c r="AC49"/>
  <c r="Y49"/>
  <c r="U49"/>
  <c r="AG48"/>
  <c r="AC48"/>
  <c r="Y48"/>
  <c r="U48"/>
  <c r="AG47"/>
  <c r="AC47"/>
  <c r="Y47"/>
  <c r="U47"/>
  <c r="AG46"/>
  <c r="AC46"/>
  <c r="Y46"/>
  <c r="U46"/>
  <c r="AG45"/>
  <c r="AC45"/>
  <c r="Y45"/>
  <c r="U45"/>
  <c r="AF43"/>
  <c r="U10" i="81" s="1"/>
  <c r="AE43" i="80"/>
  <c r="T10" i="81" s="1"/>
  <c r="AD43" i="80"/>
  <c r="S10" i="81" s="1"/>
  <c r="AB43" i="80"/>
  <c r="Q10" i="81" s="1"/>
  <c r="AA43" i="80"/>
  <c r="P10" i="81" s="1"/>
  <c r="Z43" i="80"/>
  <c r="O10" i="81" s="1"/>
  <c r="X43" i="80"/>
  <c r="M10" i="81" s="1"/>
  <c r="W43" i="80"/>
  <c r="L10" i="81" s="1"/>
  <c r="V43" i="80"/>
  <c r="K10" i="81" s="1"/>
  <c r="T43" i="80"/>
  <c r="I10" i="81" s="1"/>
  <c r="S43" i="80"/>
  <c r="H10" i="81" s="1"/>
  <c r="R43" i="80"/>
  <c r="G10" i="81" s="1"/>
  <c r="O43" i="80"/>
  <c r="F10" i="81" s="1"/>
  <c r="N43" i="80"/>
  <c r="E10" i="81" s="1"/>
  <c r="M43" i="80"/>
  <c r="D10" i="81" s="1"/>
  <c r="K43" i="80"/>
  <c r="C10" i="81" s="1"/>
  <c r="J43" i="80"/>
  <c r="B10" i="81" s="1"/>
  <c r="AG42" i="80"/>
  <c r="AC42"/>
  <c r="Y42"/>
  <c r="U42"/>
  <c r="AG41"/>
  <c r="AC41"/>
  <c r="Y41"/>
  <c r="U41"/>
  <c r="AG40"/>
  <c r="AC40"/>
  <c r="Y40"/>
  <c r="U40"/>
  <c r="AG39"/>
  <c r="AC39"/>
  <c r="Y39"/>
  <c r="U39"/>
  <c r="AG38"/>
  <c r="AC38"/>
  <c r="Y38"/>
  <c r="U38"/>
  <c r="AG37"/>
  <c r="AC37"/>
  <c r="Y37"/>
  <c r="U37"/>
  <c r="AG36"/>
  <c r="AC36"/>
  <c r="Y36"/>
  <c r="U36"/>
  <c r="AG35"/>
  <c r="AC35"/>
  <c r="Y35"/>
  <c r="U35"/>
  <c r="AG34"/>
  <c r="AC34"/>
  <c r="Y34"/>
  <c r="U34"/>
  <c r="AG33"/>
  <c r="AC33"/>
  <c r="Y33"/>
  <c r="U33"/>
  <c r="AF31"/>
  <c r="U9" i="81" s="1"/>
  <c r="AE31" i="80"/>
  <c r="T9" i="81" s="1"/>
  <c r="AD31" i="80"/>
  <c r="S9" i="81" s="1"/>
  <c r="AB31" i="80"/>
  <c r="Q9" i="81" s="1"/>
  <c r="AA31" i="80"/>
  <c r="P9" i="81" s="1"/>
  <c r="Z31" i="80"/>
  <c r="O9" i="81" s="1"/>
  <c r="X31" i="80"/>
  <c r="M9" i="81" s="1"/>
  <c r="W31" i="80"/>
  <c r="L9" i="81" s="1"/>
  <c r="V31" i="80"/>
  <c r="K9" i="81" s="1"/>
  <c r="T31" i="80"/>
  <c r="I9" i="81" s="1"/>
  <c r="S31" i="80"/>
  <c r="H9" i="81" s="1"/>
  <c r="R31" i="80"/>
  <c r="G9" i="81" s="1"/>
  <c r="O31" i="80"/>
  <c r="F9" i="81" s="1"/>
  <c r="N31" i="80"/>
  <c r="E9" i="81" s="1"/>
  <c r="M31" i="80"/>
  <c r="D9" i="81" s="1"/>
  <c r="K31" i="80"/>
  <c r="C9" i="81" s="1"/>
  <c r="J31" i="80"/>
  <c r="B9" i="81" s="1"/>
  <c r="AG30" i="80"/>
  <c r="AC30"/>
  <c r="Y30"/>
  <c r="U30"/>
  <c r="AH30" s="1"/>
  <c r="AG29"/>
  <c r="AC29"/>
  <c r="Y29"/>
  <c r="U29"/>
  <c r="AG28"/>
  <c r="AC28"/>
  <c r="Y28"/>
  <c r="U28"/>
  <c r="AH28" s="1"/>
  <c r="AI28" s="1"/>
  <c r="AG27"/>
  <c r="AC27"/>
  <c r="Y27"/>
  <c r="U27"/>
  <c r="AH27" s="1"/>
  <c r="AG26"/>
  <c r="AC26"/>
  <c r="Y26"/>
  <c r="U26"/>
  <c r="AH26" s="1"/>
  <c r="AG25"/>
  <c r="AC25"/>
  <c r="Y25"/>
  <c r="U25"/>
  <c r="AG24"/>
  <c r="AC24"/>
  <c r="Y24"/>
  <c r="U24"/>
  <c r="AH24" s="1"/>
  <c r="AI24" s="1"/>
  <c r="AG23"/>
  <c r="AC23"/>
  <c r="Y23"/>
  <c r="U23"/>
  <c r="AH23" s="1"/>
  <c r="AG22"/>
  <c r="AC22"/>
  <c r="Y22"/>
  <c r="U22"/>
  <c r="AH22" s="1"/>
  <c r="AG21"/>
  <c r="AC21"/>
  <c r="Y21"/>
  <c r="U21"/>
  <c r="AF19"/>
  <c r="U8" i="81" s="1"/>
  <c r="AE19" i="80"/>
  <c r="T8" i="81" s="1"/>
  <c r="AD19" i="80"/>
  <c r="AB19"/>
  <c r="AB193" s="1"/>
  <c r="AA19"/>
  <c r="P8" i="81" s="1"/>
  <c r="Z19" i="80"/>
  <c r="X19"/>
  <c r="W19"/>
  <c r="L8" i="81" s="1"/>
  <c r="V19" i="80"/>
  <c r="T19"/>
  <c r="I8" i="81" s="1"/>
  <c r="S19" i="80"/>
  <c r="H8" i="81" s="1"/>
  <c r="R19" i="80"/>
  <c r="O19"/>
  <c r="F8" i="81" s="1"/>
  <c r="N19" i="80"/>
  <c r="E8" i="81" s="1"/>
  <c r="M19" i="80"/>
  <c r="D8" i="81" s="1"/>
  <c r="K19" i="80"/>
  <c r="J19"/>
  <c r="B8" i="81" s="1"/>
  <c r="AG18" i="80"/>
  <c r="AC18"/>
  <c r="Y18"/>
  <c r="U18"/>
  <c r="AG17"/>
  <c r="AC17"/>
  <c r="Y17"/>
  <c r="U17"/>
  <c r="AG16"/>
  <c r="AC16"/>
  <c r="Y16"/>
  <c r="U16"/>
  <c r="AG15"/>
  <c r="AC15"/>
  <c r="Y15"/>
  <c r="U15"/>
  <c r="AG14"/>
  <c r="AC14"/>
  <c r="Y14"/>
  <c r="U14"/>
  <c r="AG13"/>
  <c r="AC13"/>
  <c r="Y13"/>
  <c r="U13"/>
  <c r="AG12"/>
  <c r="AC12"/>
  <c r="Y12"/>
  <c r="U12"/>
  <c r="AG11"/>
  <c r="AC11"/>
  <c r="Y11"/>
  <c r="U11"/>
  <c r="AG10"/>
  <c r="AC10"/>
  <c r="Y10"/>
  <c r="U10"/>
  <c r="AG9"/>
  <c r="AC9"/>
  <c r="Y9"/>
  <c r="U9"/>
  <c r="C18" i="79"/>
  <c r="B18"/>
  <c r="Y17"/>
  <c r="A5"/>
  <c r="A24" s="1"/>
  <c r="A3"/>
  <c r="A1"/>
  <c r="A191" i="78"/>
  <c r="AF190"/>
  <c r="U23" i="79" s="1"/>
  <c r="AE190" i="78"/>
  <c r="T23" i="79" s="1"/>
  <c r="AD190" i="78"/>
  <c r="S23" i="79" s="1"/>
  <c r="AB190" i="78"/>
  <c r="Q23" i="79" s="1"/>
  <c r="AA190" i="78"/>
  <c r="P23" i="79" s="1"/>
  <c r="Z190" i="78"/>
  <c r="O23" i="79" s="1"/>
  <c r="X190" i="78"/>
  <c r="M23" i="79" s="1"/>
  <c r="W190" i="78"/>
  <c r="L23" i="79" s="1"/>
  <c r="V190" i="78"/>
  <c r="K23" i="79" s="1"/>
  <c r="T190" i="78"/>
  <c r="I23" i="79" s="1"/>
  <c r="S190" i="78"/>
  <c r="H23" i="79" s="1"/>
  <c r="R190" i="78"/>
  <c r="G23" i="79" s="1"/>
  <c r="O190" i="78"/>
  <c r="F23" i="79" s="1"/>
  <c r="N190" i="78"/>
  <c r="E23" i="79" s="1"/>
  <c r="M190" i="78"/>
  <c r="D23" i="79" s="1"/>
  <c r="K190" i="78"/>
  <c r="C23" i="79" s="1"/>
  <c r="AG189" i="78"/>
  <c r="AG190" s="1"/>
  <c r="V23" i="79" s="1"/>
  <c r="AC189" i="78"/>
  <c r="AC190" s="1"/>
  <c r="R23" i="79" s="1"/>
  <c r="Y189" i="78"/>
  <c r="Y190" s="1"/>
  <c r="N23" i="79" s="1"/>
  <c r="U189" i="78"/>
  <c r="AF187"/>
  <c r="U22" i="79" s="1"/>
  <c r="AE187" i="78"/>
  <c r="T22" i="79" s="1"/>
  <c r="AD187" i="78"/>
  <c r="S22" i="79" s="1"/>
  <c r="AB187" i="78"/>
  <c r="Q22" i="79" s="1"/>
  <c r="AA187" i="78"/>
  <c r="P22" i="79" s="1"/>
  <c r="Z187" i="78"/>
  <c r="O22" i="79" s="1"/>
  <c r="X187" i="78"/>
  <c r="M22" i="79" s="1"/>
  <c r="W187" i="78"/>
  <c r="L22" i="79" s="1"/>
  <c r="V187" i="78"/>
  <c r="K22" i="79" s="1"/>
  <c r="T187" i="78"/>
  <c r="I22" i="79" s="1"/>
  <c r="S187" i="78"/>
  <c r="H22" i="79" s="1"/>
  <c r="R187" i="78"/>
  <c r="G22" i="79" s="1"/>
  <c r="O187" i="78"/>
  <c r="F22" i="79" s="1"/>
  <c r="N187" i="78"/>
  <c r="E22" i="79" s="1"/>
  <c r="M187" i="78"/>
  <c r="D22" i="79" s="1"/>
  <c r="K187" i="78"/>
  <c r="C22" i="79" s="1"/>
  <c r="J187" i="78"/>
  <c r="B22" i="79" s="1"/>
  <c r="AG186" i="78"/>
  <c r="AC186"/>
  <c r="Y186"/>
  <c r="U186"/>
  <c r="AG185"/>
  <c r="AC185"/>
  <c r="Y185"/>
  <c r="U185"/>
  <c r="AG184"/>
  <c r="AC184"/>
  <c r="Y184"/>
  <c r="U184"/>
  <c r="AG183"/>
  <c r="AC183"/>
  <c r="Y183"/>
  <c r="U183"/>
  <c r="AG182"/>
  <c r="AC182"/>
  <c r="Y182"/>
  <c r="U182"/>
  <c r="AG181"/>
  <c r="AC181"/>
  <c r="Y181"/>
  <c r="U181"/>
  <c r="AG180"/>
  <c r="AC180"/>
  <c r="Y180"/>
  <c r="U180"/>
  <c r="AG179"/>
  <c r="AC179"/>
  <c r="Y179"/>
  <c r="U179"/>
  <c r="AG178"/>
  <c r="AC178"/>
  <c r="Y178"/>
  <c r="U178"/>
  <c r="AG177"/>
  <c r="AC177"/>
  <c r="Y177"/>
  <c r="U177"/>
  <c r="AF175"/>
  <c r="U21" i="79" s="1"/>
  <c r="AE175" i="78"/>
  <c r="T21" i="79" s="1"/>
  <c r="AD175" i="78"/>
  <c r="S21" i="79" s="1"/>
  <c r="AB175" i="78"/>
  <c r="Q21" i="79" s="1"/>
  <c r="AA175" i="78"/>
  <c r="P21" i="79" s="1"/>
  <c r="Z175" i="78"/>
  <c r="O21" i="79" s="1"/>
  <c r="X175" i="78"/>
  <c r="M21" i="79" s="1"/>
  <c r="W175" i="78"/>
  <c r="L21" i="79" s="1"/>
  <c r="V175" i="78"/>
  <c r="K21" i="79" s="1"/>
  <c r="T175" i="78"/>
  <c r="I21" i="79" s="1"/>
  <c r="S175" i="78"/>
  <c r="H21" i="79" s="1"/>
  <c r="R175" i="78"/>
  <c r="G21" i="79" s="1"/>
  <c r="O175" i="78"/>
  <c r="F21" i="79" s="1"/>
  <c r="N175" i="78"/>
  <c r="E21" i="79" s="1"/>
  <c r="M175" i="78"/>
  <c r="D21" i="79" s="1"/>
  <c r="K175" i="78"/>
  <c r="C21" i="79" s="1"/>
  <c r="J175" i="78"/>
  <c r="B21" i="79" s="1"/>
  <c r="AG174" i="78"/>
  <c r="AC174"/>
  <c r="Y174"/>
  <c r="U174"/>
  <c r="AG173"/>
  <c r="AC173"/>
  <c r="Y173"/>
  <c r="U173"/>
  <c r="AG172"/>
  <c r="AC172"/>
  <c r="Y172"/>
  <c r="U172"/>
  <c r="AG171"/>
  <c r="AC171"/>
  <c r="Y171"/>
  <c r="U171"/>
  <c r="AG170"/>
  <c r="AC170"/>
  <c r="Y170"/>
  <c r="U170"/>
  <c r="AG169"/>
  <c r="AC169"/>
  <c r="Y169"/>
  <c r="U169"/>
  <c r="AG168"/>
  <c r="AC168"/>
  <c r="Y168"/>
  <c r="U168"/>
  <c r="AG167"/>
  <c r="AC167"/>
  <c r="Y167"/>
  <c r="U167"/>
  <c r="AG166"/>
  <c r="AC166"/>
  <c r="Y166"/>
  <c r="U166"/>
  <c r="AG165"/>
  <c r="AG175" s="1"/>
  <c r="V21" i="79" s="1"/>
  <c r="AC165" i="78"/>
  <c r="AC175" s="1"/>
  <c r="R21" i="79" s="1"/>
  <c r="Y165" i="78"/>
  <c r="Y175" s="1"/>
  <c r="N21" i="79" s="1"/>
  <c r="U165" i="78"/>
  <c r="AF163"/>
  <c r="U20" i="79" s="1"/>
  <c r="AE163" i="78"/>
  <c r="T20" i="79" s="1"/>
  <c r="AD163" i="78"/>
  <c r="S20" i="79" s="1"/>
  <c r="AB163" i="78"/>
  <c r="Q20" i="79" s="1"/>
  <c r="AA163" i="78"/>
  <c r="P20" i="79" s="1"/>
  <c r="Z163" i="78"/>
  <c r="O20" i="79" s="1"/>
  <c r="X163" i="78"/>
  <c r="M20" i="79" s="1"/>
  <c r="W163" i="78"/>
  <c r="L20" i="79" s="1"/>
  <c r="V163" i="78"/>
  <c r="K20" i="79" s="1"/>
  <c r="T163" i="78"/>
  <c r="I20" i="79" s="1"/>
  <c r="S163" i="78"/>
  <c r="H20" i="79" s="1"/>
  <c r="R163" i="78"/>
  <c r="G20" i="79" s="1"/>
  <c r="O163" i="78"/>
  <c r="F20" i="79" s="1"/>
  <c r="N163" i="78"/>
  <c r="E20" i="79" s="1"/>
  <c r="M163" i="78"/>
  <c r="D20" i="79" s="1"/>
  <c r="K163" i="78"/>
  <c r="C20" i="79" s="1"/>
  <c r="J163" i="78"/>
  <c r="B20" i="79" s="1"/>
  <c r="AG162" i="78"/>
  <c r="AC162"/>
  <c r="Y162"/>
  <c r="U162"/>
  <c r="AH162" s="1"/>
  <c r="AG161"/>
  <c r="AC161"/>
  <c r="Y161"/>
  <c r="U161"/>
  <c r="AH161" s="1"/>
  <c r="AG160"/>
  <c r="AC160"/>
  <c r="Y160"/>
  <c r="U160"/>
  <c r="AG159"/>
  <c r="AC159"/>
  <c r="Y159"/>
  <c r="U159"/>
  <c r="AH159" s="1"/>
  <c r="AI159" s="1"/>
  <c r="AG158"/>
  <c r="AC158"/>
  <c r="Y158"/>
  <c r="U158"/>
  <c r="AH158" s="1"/>
  <c r="AG157"/>
  <c r="AC157"/>
  <c r="Y157"/>
  <c r="U157"/>
  <c r="AH157" s="1"/>
  <c r="AG156"/>
  <c r="AC156"/>
  <c r="Y156"/>
  <c r="U156"/>
  <c r="AG155"/>
  <c r="AC155"/>
  <c r="Y155"/>
  <c r="U155"/>
  <c r="AH155" s="1"/>
  <c r="AI155" s="1"/>
  <c r="AG154"/>
  <c r="AC154"/>
  <c r="Y154"/>
  <c r="U154"/>
  <c r="AH154" s="1"/>
  <c r="AG153"/>
  <c r="AC153"/>
  <c r="Y153"/>
  <c r="U153"/>
  <c r="AF151"/>
  <c r="U19" i="79" s="1"/>
  <c r="AE151" i="78"/>
  <c r="T19" i="79" s="1"/>
  <c r="AD151" i="78"/>
  <c r="S19" i="79" s="1"/>
  <c r="AB151" i="78"/>
  <c r="Q19" i="79" s="1"/>
  <c r="AA151" i="78"/>
  <c r="P19" i="79" s="1"/>
  <c r="Z151" i="78"/>
  <c r="O19" i="79" s="1"/>
  <c r="X151" i="78"/>
  <c r="M19" i="79" s="1"/>
  <c r="W151" i="78"/>
  <c r="L19" i="79" s="1"/>
  <c r="V151" i="78"/>
  <c r="K19" i="79" s="1"/>
  <c r="T151" i="78"/>
  <c r="I19" i="79" s="1"/>
  <c r="S151" i="78"/>
  <c r="H19" i="79" s="1"/>
  <c r="R151" i="78"/>
  <c r="G19" i="79" s="1"/>
  <c r="O151" i="78"/>
  <c r="F19" i="79" s="1"/>
  <c r="N151" i="78"/>
  <c r="E19" i="79" s="1"/>
  <c r="M151" i="78"/>
  <c r="D19" i="79" s="1"/>
  <c r="K151" i="78"/>
  <c r="C19" i="79" s="1"/>
  <c r="J151" i="78"/>
  <c r="B19" i="79" s="1"/>
  <c r="AG150" i="78"/>
  <c r="AC150"/>
  <c r="Y150"/>
  <c r="U150"/>
  <c r="AG149"/>
  <c r="AC149"/>
  <c r="Y149"/>
  <c r="U149"/>
  <c r="AG148"/>
  <c r="AC148"/>
  <c r="Y148"/>
  <c r="U148"/>
  <c r="AG147"/>
  <c r="AC147"/>
  <c r="Y147"/>
  <c r="U147"/>
  <c r="AG146"/>
  <c r="AC146"/>
  <c r="Y146"/>
  <c r="U146"/>
  <c r="AG145"/>
  <c r="AC145"/>
  <c r="Y145"/>
  <c r="U145"/>
  <c r="AG144"/>
  <c r="AC144"/>
  <c r="Y144"/>
  <c r="U144"/>
  <c r="AG143"/>
  <c r="AC143"/>
  <c r="Y143"/>
  <c r="U143"/>
  <c r="AG142"/>
  <c r="AC142"/>
  <c r="Y142"/>
  <c r="U142"/>
  <c r="AG141"/>
  <c r="AG151" s="1"/>
  <c r="V19" i="79" s="1"/>
  <c r="AC141" i="78"/>
  <c r="AC151" s="1"/>
  <c r="R19" i="79" s="1"/>
  <c r="Y141" i="78"/>
  <c r="Y151" s="1"/>
  <c r="N19" i="79" s="1"/>
  <c r="U141" i="78"/>
  <c r="AF139"/>
  <c r="U18" i="79" s="1"/>
  <c r="AE139" i="78"/>
  <c r="T18" i="79" s="1"/>
  <c r="AD139" i="78"/>
  <c r="S18" i="79" s="1"/>
  <c r="AB139" i="78"/>
  <c r="Q18" i="79" s="1"/>
  <c r="AA139" i="78"/>
  <c r="P18" i="79" s="1"/>
  <c r="Z139" i="78"/>
  <c r="O18" i="79" s="1"/>
  <c r="X139" i="78"/>
  <c r="M18" i="79" s="1"/>
  <c r="W139" i="78"/>
  <c r="L18" i="79" s="1"/>
  <c r="V139" i="78"/>
  <c r="K18" i="79" s="1"/>
  <c r="T139" i="78"/>
  <c r="I18" i="79" s="1"/>
  <c r="S139" i="78"/>
  <c r="H18" i="79" s="1"/>
  <c r="R139" i="78"/>
  <c r="G18" i="79" s="1"/>
  <c r="O139" i="78"/>
  <c r="F18" i="79" s="1"/>
  <c r="N139" i="78"/>
  <c r="E18" i="79" s="1"/>
  <c r="M139" i="78"/>
  <c r="D18" i="79" s="1"/>
  <c r="AG138" i="78"/>
  <c r="AC138"/>
  <c r="Y138"/>
  <c r="U138"/>
  <c r="AG137"/>
  <c r="AC137"/>
  <c r="Y137"/>
  <c r="U137"/>
  <c r="AG136"/>
  <c r="AC136"/>
  <c r="Y136"/>
  <c r="U136"/>
  <c r="AG135"/>
  <c r="AC135"/>
  <c r="Y135"/>
  <c r="U135"/>
  <c r="AG134"/>
  <c r="AC134"/>
  <c r="Y134"/>
  <c r="U134"/>
  <c r="AG133"/>
  <c r="AC133"/>
  <c r="Y133"/>
  <c r="U133"/>
  <c r="AG132"/>
  <c r="AC132"/>
  <c r="Y132"/>
  <c r="U132"/>
  <c r="AG131"/>
  <c r="AC131"/>
  <c r="Y131"/>
  <c r="U131"/>
  <c r="AG130"/>
  <c r="AC130"/>
  <c r="Y130"/>
  <c r="U130"/>
  <c r="AG129"/>
  <c r="AC129"/>
  <c r="Y129"/>
  <c r="U129"/>
  <c r="AF127"/>
  <c r="U17" i="79" s="1"/>
  <c r="AE127" i="78"/>
  <c r="T17" i="79" s="1"/>
  <c r="AD127" i="78"/>
  <c r="S17" i="79" s="1"/>
  <c r="AB127" i="78"/>
  <c r="Q17" i="79" s="1"/>
  <c r="AA127" i="78"/>
  <c r="P17" i="79" s="1"/>
  <c r="Z127" i="78"/>
  <c r="O17" i="79" s="1"/>
  <c r="X127" i="78"/>
  <c r="M17" i="79" s="1"/>
  <c r="W127" i="78"/>
  <c r="L17" i="79" s="1"/>
  <c r="V127" i="78"/>
  <c r="K17" i="79" s="1"/>
  <c r="T127" i="78"/>
  <c r="I17" i="79" s="1"/>
  <c r="S127" i="78"/>
  <c r="H17" i="79" s="1"/>
  <c r="R127" i="78"/>
  <c r="G17" i="79" s="1"/>
  <c r="O127" i="78"/>
  <c r="F17" i="79" s="1"/>
  <c r="N127" i="78"/>
  <c r="E17" i="79" s="1"/>
  <c r="M127" i="78"/>
  <c r="D17" i="79" s="1"/>
  <c r="K127" i="78"/>
  <c r="C17" i="79" s="1"/>
  <c r="J127" i="78"/>
  <c r="B17" i="79" s="1"/>
  <c r="AG126" i="78"/>
  <c r="AC126"/>
  <c r="Y126"/>
  <c r="U126"/>
  <c r="AG125"/>
  <c r="AC125"/>
  <c r="Y125"/>
  <c r="U125"/>
  <c r="AG124"/>
  <c r="AC124"/>
  <c r="Y124"/>
  <c r="U124"/>
  <c r="AG123"/>
  <c r="AC123"/>
  <c r="Y123"/>
  <c r="U123"/>
  <c r="AG122"/>
  <c r="AC122"/>
  <c r="Y122"/>
  <c r="U122"/>
  <c r="AG121"/>
  <c r="AC121"/>
  <c r="Y121"/>
  <c r="U121"/>
  <c r="AG120"/>
  <c r="AC120"/>
  <c r="Y120"/>
  <c r="U120"/>
  <c r="AG119"/>
  <c r="AC119"/>
  <c r="Y119"/>
  <c r="U119"/>
  <c r="AG118"/>
  <c r="AC118"/>
  <c r="Y118"/>
  <c r="U118"/>
  <c r="AG117"/>
  <c r="AG127" s="1"/>
  <c r="V17" i="79" s="1"/>
  <c r="AC117" i="78"/>
  <c r="AC127" s="1"/>
  <c r="R17" i="79" s="1"/>
  <c r="Y117" i="78"/>
  <c r="Y127" s="1"/>
  <c r="N17" i="79" s="1"/>
  <c r="U117" i="78"/>
  <c r="AF115"/>
  <c r="U16" i="79" s="1"/>
  <c r="AE115" i="78"/>
  <c r="T16" i="79" s="1"/>
  <c r="AD115" i="78"/>
  <c r="S16" i="79" s="1"/>
  <c r="AB115" i="78"/>
  <c r="Q16" i="79" s="1"/>
  <c r="AA115" i="78"/>
  <c r="P16" i="79" s="1"/>
  <c r="Z115" i="78"/>
  <c r="O16" i="79" s="1"/>
  <c r="X115" i="78"/>
  <c r="M16" i="79" s="1"/>
  <c r="W115" i="78"/>
  <c r="L16" i="79" s="1"/>
  <c r="V115" i="78"/>
  <c r="K16" i="79" s="1"/>
  <c r="T115" i="78"/>
  <c r="I16" i="79" s="1"/>
  <c r="S115" i="78"/>
  <c r="H16" i="79" s="1"/>
  <c r="R115" i="78"/>
  <c r="G16" i="79" s="1"/>
  <c r="O115" i="78"/>
  <c r="F16" i="79" s="1"/>
  <c r="N115" i="78"/>
  <c r="E16" i="79" s="1"/>
  <c r="M115" i="78"/>
  <c r="D16" i="79" s="1"/>
  <c r="K115" i="78"/>
  <c r="C16" i="79" s="1"/>
  <c r="J115" i="78"/>
  <c r="B16" i="79" s="1"/>
  <c r="AG114" i="78"/>
  <c r="AC114"/>
  <c r="Y114"/>
  <c r="U114"/>
  <c r="AG113"/>
  <c r="AC113"/>
  <c r="Y113"/>
  <c r="U113"/>
  <c r="AG112"/>
  <c r="AC112"/>
  <c r="Y112"/>
  <c r="U112"/>
  <c r="AG111"/>
  <c r="AC111"/>
  <c r="Y111"/>
  <c r="U111"/>
  <c r="AG110"/>
  <c r="AC110"/>
  <c r="Y110"/>
  <c r="U110"/>
  <c r="AG109"/>
  <c r="AC109"/>
  <c r="Y109"/>
  <c r="U109"/>
  <c r="AG108"/>
  <c r="AC108"/>
  <c r="Y108"/>
  <c r="U108"/>
  <c r="AG107"/>
  <c r="AC107"/>
  <c r="Y107"/>
  <c r="U107"/>
  <c r="AG106"/>
  <c r="AC106"/>
  <c r="Y106"/>
  <c r="U106"/>
  <c r="AG105"/>
  <c r="AC105"/>
  <c r="Y105"/>
  <c r="U105"/>
  <c r="AF103"/>
  <c r="U15" i="79" s="1"/>
  <c r="AE103" i="78"/>
  <c r="T15" i="79" s="1"/>
  <c r="AD103" i="78"/>
  <c r="S15" i="79" s="1"/>
  <c r="AB103" i="78"/>
  <c r="Q15" i="79" s="1"/>
  <c r="AA103" i="78"/>
  <c r="P15" i="79" s="1"/>
  <c r="Z103" i="78"/>
  <c r="O15" i="79" s="1"/>
  <c r="X103" i="78"/>
  <c r="M15" i="79" s="1"/>
  <c r="W103" i="78"/>
  <c r="L15" i="79" s="1"/>
  <c r="V103" i="78"/>
  <c r="K15" i="79" s="1"/>
  <c r="T103" i="78"/>
  <c r="I15" i="79" s="1"/>
  <c r="S103" i="78"/>
  <c r="H15" i="79" s="1"/>
  <c r="R103" i="78"/>
  <c r="G15" i="79" s="1"/>
  <c r="O103" i="78"/>
  <c r="F15" i="79" s="1"/>
  <c r="N103" i="78"/>
  <c r="E15" i="79" s="1"/>
  <c r="M103" i="78"/>
  <c r="D15" i="79" s="1"/>
  <c r="K103" i="78"/>
  <c r="C15" i="79" s="1"/>
  <c r="J103" i="78"/>
  <c r="B15" i="79" s="1"/>
  <c r="AG102" i="78"/>
  <c r="AC102"/>
  <c r="Y102"/>
  <c r="U102"/>
  <c r="AG101"/>
  <c r="AC101"/>
  <c r="Y101"/>
  <c r="U101"/>
  <c r="AG100"/>
  <c r="AC100"/>
  <c r="Y100"/>
  <c r="U100"/>
  <c r="AG99"/>
  <c r="AC99"/>
  <c r="Y99"/>
  <c r="U99"/>
  <c r="AG98"/>
  <c r="AC98"/>
  <c r="Y98"/>
  <c r="U98"/>
  <c r="AG97"/>
  <c r="AC97"/>
  <c r="Y97"/>
  <c r="U97"/>
  <c r="AG96"/>
  <c r="AC96"/>
  <c r="Y96"/>
  <c r="U96"/>
  <c r="AG95"/>
  <c r="AC95"/>
  <c r="Y95"/>
  <c r="U95"/>
  <c r="AG94"/>
  <c r="AC94"/>
  <c r="Y94"/>
  <c r="U94"/>
  <c r="AG93"/>
  <c r="AG103" s="1"/>
  <c r="V15" i="79" s="1"/>
  <c r="AC93" i="78"/>
  <c r="AC103" s="1"/>
  <c r="R15" i="79" s="1"/>
  <c r="Y93" i="78"/>
  <c r="Y103" s="1"/>
  <c r="N15" i="79" s="1"/>
  <c r="U93" i="78"/>
  <c r="AF91"/>
  <c r="U14" i="79" s="1"/>
  <c r="AE91" i="78"/>
  <c r="T14" i="79" s="1"/>
  <c r="AD91" i="78"/>
  <c r="S14" i="79" s="1"/>
  <c r="AB91" i="78"/>
  <c r="Q14" i="79" s="1"/>
  <c r="AA91" i="78"/>
  <c r="P14" i="79" s="1"/>
  <c r="Z91" i="78"/>
  <c r="O14" i="79" s="1"/>
  <c r="X91" i="78"/>
  <c r="M14" i="79" s="1"/>
  <c r="W91" i="78"/>
  <c r="L14" i="79" s="1"/>
  <c r="V91" i="78"/>
  <c r="K14" i="79" s="1"/>
  <c r="T91" i="78"/>
  <c r="I14" i="79" s="1"/>
  <c r="S91" i="78"/>
  <c r="H14" i="79" s="1"/>
  <c r="R91" i="78"/>
  <c r="G14" i="79" s="1"/>
  <c r="O91" i="78"/>
  <c r="F14" i="79" s="1"/>
  <c r="N91" i="78"/>
  <c r="E14" i="79" s="1"/>
  <c r="M91" i="78"/>
  <c r="D14" i="79" s="1"/>
  <c r="K91" i="78"/>
  <c r="C14" i="79" s="1"/>
  <c r="J91" i="78"/>
  <c r="B14" i="79" s="1"/>
  <c r="AG90" i="78"/>
  <c r="AC90"/>
  <c r="Y90"/>
  <c r="U90"/>
  <c r="AH90" s="1"/>
  <c r="AG89"/>
  <c r="AC89"/>
  <c r="Y89"/>
  <c r="U89"/>
  <c r="AH89" s="1"/>
  <c r="AG88"/>
  <c r="AC88"/>
  <c r="Y88"/>
  <c r="U88"/>
  <c r="AG87"/>
  <c r="AC87"/>
  <c r="Y87"/>
  <c r="U87"/>
  <c r="AH87" s="1"/>
  <c r="AI87" s="1"/>
  <c r="AG86"/>
  <c r="AC86"/>
  <c r="Y86"/>
  <c r="U86"/>
  <c r="AH86" s="1"/>
  <c r="AG85"/>
  <c r="AC85"/>
  <c r="Y85"/>
  <c r="U85"/>
  <c r="AH85" s="1"/>
  <c r="AG84"/>
  <c r="AC84"/>
  <c r="Y84"/>
  <c r="U84"/>
  <c r="AG83"/>
  <c r="AC83"/>
  <c r="Y83"/>
  <c r="U83"/>
  <c r="AH83" s="1"/>
  <c r="AI83" s="1"/>
  <c r="AG82"/>
  <c r="AC82"/>
  <c r="Y82"/>
  <c r="U82"/>
  <c r="AH82" s="1"/>
  <c r="AG81"/>
  <c r="AC81"/>
  <c r="Y81"/>
  <c r="U81"/>
  <c r="AF79"/>
  <c r="U13" i="79" s="1"/>
  <c r="AE79" i="78"/>
  <c r="T13" i="79" s="1"/>
  <c r="AD79" i="78"/>
  <c r="S13" i="79" s="1"/>
  <c r="AB79" i="78"/>
  <c r="Q13" i="79" s="1"/>
  <c r="AA79" i="78"/>
  <c r="P13" i="79" s="1"/>
  <c r="Z79" i="78"/>
  <c r="O13" i="79" s="1"/>
  <c r="X79" i="78"/>
  <c r="M13" i="79" s="1"/>
  <c r="W79" i="78"/>
  <c r="L13" i="79" s="1"/>
  <c r="V79" i="78"/>
  <c r="K13" i="79" s="1"/>
  <c r="T79" i="78"/>
  <c r="I13" i="79" s="1"/>
  <c r="S79" i="78"/>
  <c r="H13" i="79" s="1"/>
  <c r="R79" i="78"/>
  <c r="G13" i="79" s="1"/>
  <c r="O79" i="78"/>
  <c r="F13" i="79" s="1"/>
  <c r="N79" i="78"/>
  <c r="E13" i="79" s="1"/>
  <c r="M79" i="78"/>
  <c r="D13" i="79" s="1"/>
  <c r="K79" i="78"/>
  <c r="C13" i="79" s="1"/>
  <c r="J79" i="78"/>
  <c r="B13" i="79" s="1"/>
  <c r="AG78" i="78"/>
  <c r="AC78"/>
  <c r="Y78"/>
  <c r="U78"/>
  <c r="AG77"/>
  <c r="AC77"/>
  <c r="Y77"/>
  <c r="U77"/>
  <c r="AG76"/>
  <c r="AC76"/>
  <c r="Y76"/>
  <c r="U76"/>
  <c r="AG75"/>
  <c r="AC75"/>
  <c r="Y75"/>
  <c r="U75"/>
  <c r="AG74"/>
  <c r="AC74"/>
  <c r="Y74"/>
  <c r="U74"/>
  <c r="AG73"/>
  <c r="AC73"/>
  <c r="Y73"/>
  <c r="U73"/>
  <c r="AG72"/>
  <c r="AC72"/>
  <c r="Y72"/>
  <c r="U72"/>
  <c r="AG71"/>
  <c r="AC71"/>
  <c r="Y71"/>
  <c r="U71"/>
  <c r="AG70"/>
  <c r="AC70"/>
  <c r="Y70"/>
  <c r="U70"/>
  <c r="AG69"/>
  <c r="AG79" s="1"/>
  <c r="V13" i="79" s="1"/>
  <c r="AC69" i="78"/>
  <c r="AC79" s="1"/>
  <c r="R13" i="79" s="1"/>
  <c r="Y69" i="78"/>
  <c r="Y79" s="1"/>
  <c r="N13" i="79" s="1"/>
  <c r="U69" i="78"/>
  <c r="AF67"/>
  <c r="U12" i="79" s="1"/>
  <c r="AE67" i="78"/>
  <c r="T12" i="79" s="1"/>
  <c r="AD67" i="78"/>
  <c r="S12" i="79" s="1"/>
  <c r="AB67" i="78"/>
  <c r="Q12" i="79" s="1"/>
  <c r="AA67" i="78"/>
  <c r="P12" i="79" s="1"/>
  <c r="Z67" i="78"/>
  <c r="O12" i="79" s="1"/>
  <c r="X67" i="78"/>
  <c r="M12" i="79" s="1"/>
  <c r="W67" i="78"/>
  <c r="L12" i="79" s="1"/>
  <c r="V67" i="78"/>
  <c r="K12" i="79" s="1"/>
  <c r="T67" i="78"/>
  <c r="I12" i="79" s="1"/>
  <c r="S67" i="78"/>
  <c r="H12" i="79" s="1"/>
  <c r="R67" i="78"/>
  <c r="G12" i="79" s="1"/>
  <c r="O67" i="78"/>
  <c r="F12" i="79" s="1"/>
  <c r="N67" i="78"/>
  <c r="E12" i="79" s="1"/>
  <c r="M67" i="78"/>
  <c r="D12" i="79" s="1"/>
  <c r="K67" i="78"/>
  <c r="C12" i="79" s="1"/>
  <c r="J67" i="78"/>
  <c r="B12" i="79" s="1"/>
  <c r="AG66" i="78"/>
  <c r="AC66"/>
  <c r="Y66"/>
  <c r="U66"/>
  <c r="AG65"/>
  <c r="AC65"/>
  <c r="Y65"/>
  <c r="U65"/>
  <c r="AG64"/>
  <c r="AC64"/>
  <c r="Y64"/>
  <c r="U64"/>
  <c r="AG63"/>
  <c r="AC63"/>
  <c r="Y63"/>
  <c r="U63"/>
  <c r="AG62"/>
  <c r="AC62"/>
  <c r="Y62"/>
  <c r="U62"/>
  <c r="AG61"/>
  <c r="AC61"/>
  <c r="Y61"/>
  <c r="U61"/>
  <c r="AG60"/>
  <c r="AC60"/>
  <c r="Y60"/>
  <c r="U60"/>
  <c r="AG59"/>
  <c r="AC59"/>
  <c r="Y59"/>
  <c r="U59"/>
  <c r="AG58"/>
  <c r="AC58"/>
  <c r="Y58"/>
  <c r="U58"/>
  <c r="AG57"/>
  <c r="AC57"/>
  <c r="Y57"/>
  <c r="U57"/>
  <c r="AF55"/>
  <c r="U11" i="79" s="1"/>
  <c r="AE55" i="78"/>
  <c r="T11" i="79" s="1"/>
  <c r="AD55" i="78"/>
  <c r="S11" i="79" s="1"/>
  <c r="AB55" i="78"/>
  <c r="Q11" i="79" s="1"/>
  <c r="AA55" i="78"/>
  <c r="P11" i="79" s="1"/>
  <c r="Z55" i="78"/>
  <c r="O11" i="79" s="1"/>
  <c r="X55" i="78"/>
  <c r="M11" i="79" s="1"/>
  <c r="W55" i="78"/>
  <c r="L11" i="79" s="1"/>
  <c r="V55" i="78"/>
  <c r="K11" i="79" s="1"/>
  <c r="T55" i="78"/>
  <c r="I11" i="79" s="1"/>
  <c r="S55" i="78"/>
  <c r="H11" i="79" s="1"/>
  <c r="R55" i="78"/>
  <c r="G11" i="79" s="1"/>
  <c r="O55" i="78"/>
  <c r="F11" i="79" s="1"/>
  <c r="N55" i="78"/>
  <c r="E11" i="79" s="1"/>
  <c r="M55" i="78"/>
  <c r="D11" i="79" s="1"/>
  <c r="K55" i="78"/>
  <c r="C11" i="79" s="1"/>
  <c r="J55" i="78"/>
  <c r="B11" i="79" s="1"/>
  <c r="AG54" i="78"/>
  <c r="AC54"/>
  <c r="Y54"/>
  <c r="U54"/>
  <c r="AG53"/>
  <c r="AC53"/>
  <c r="Y53"/>
  <c r="U53"/>
  <c r="AG52"/>
  <c r="AC52"/>
  <c r="Y52"/>
  <c r="U52"/>
  <c r="AG51"/>
  <c r="AC51"/>
  <c r="Y51"/>
  <c r="U51"/>
  <c r="AG50"/>
  <c r="AC50"/>
  <c r="Y50"/>
  <c r="U50"/>
  <c r="AG49"/>
  <c r="AC49"/>
  <c r="Y49"/>
  <c r="U49"/>
  <c r="AG48"/>
  <c r="AC48"/>
  <c r="Y48"/>
  <c r="U48"/>
  <c r="AG47"/>
  <c r="AC47"/>
  <c r="Y47"/>
  <c r="U47"/>
  <c r="AG46"/>
  <c r="AC46"/>
  <c r="Y46"/>
  <c r="U46"/>
  <c r="AG45"/>
  <c r="AG55" s="1"/>
  <c r="V11" i="79" s="1"/>
  <c r="AC45" i="78"/>
  <c r="AC55" s="1"/>
  <c r="R11" i="79" s="1"/>
  <c r="Y45" i="78"/>
  <c r="Y55" s="1"/>
  <c r="N11" i="79" s="1"/>
  <c r="U45" i="78"/>
  <c r="AF43"/>
  <c r="U10" i="79" s="1"/>
  <c r="AE43" i="78"/>
  <c r="T10" i="79" s="1"/>
  <c r="AD43" i="78"/>
  <c r="S10" i="79" s="1"/>
  <c r="AB43" i="78"/>
  <c r="Q10" i="79" s="1"/>
  <c r="AA43" i="78"/>
  <c r="P10" i="79" s="1"/>
  <c r="Z43" i="78"/>
  <c r="O10" i="79" s="1"/>
  <c r="X43" i="78"/>
  <c r="M10" i="79" s="1"/>
  <c r="W43" i="78"/>
  <c r="L10" i="79" s="1"/>
  <c r="V43" i="78"/>
  <c r="K10" i="79" s="1"/>
  <c r="T43" i="78"/>
  <c r="I10" i="79" s="1"/>
  <c r="S43" i="78"/>
  <c r="H10" i="79" s="1"/>
  <c r="R43" i="78"/>
  <c r="G10" i="79" s="1"/>
  <c r="O43" i="78"/>
  <c r="F10" i="79" s="1"/>
  <c r="N43" i="78"/>
  <c r="E10" i="79" s="1"/>
  <c r="M43" i="78"/>
  <c r="D10" i="79" s="1"/>
  <c r="K43" i="78"/>
  <c r="C10" i="79" s="1"/>
  <c r="J43" i="78"/>
  <c r="B10" i="79" s="1"/>
  <c r="AG42" i="78"/>
  <c r="AC42"/>
  <c r="Y42"/>
  <c r="U42"/>
  <c r="AG41"/>
  <c r="AC41"/>
  <c r="Y41"/>
  <c r="U41"/>
  <c r="AG40"/>
  <c r="AC40"/>
  <c r="Y40"/>
  <c r="U40"/>
  <c r="AG39"/>
  <c r="AC39"/>
  <c r="Y39"/>
  <c r="U39"/>
  <c r="AG38"/>
  <c r="AC38"/>
  <c r="Y38"/>
  <c r="U38"/>
  <c r="AG37"/>
  <c r="AC37"/>
  <c r="Y37"/>
  <c r="U37"/>
  <c r="AG36"/>
  <c r="AC36"/>
  <c r="Y36"/>
  <c r="U36"/>
  <c r="AG35"/>
  <c r="AC35"/>
  <c r="Y35"/>
  <c r="U35"/>
  <c r="AG34"/>
  <c r="AC34"/>
  <c r="Y34"/>
  <c r="U34"/>
  <c r="AG33"/>
  <c r="AC33"/>
  <c r="Y33"/>
  <c r="U33"/>
  <c r="AF31"/>
  <c r="U9" i="79" s="1"/>
  <c r="AE31" i="78"/>
  <c r="T9" i="79" s="1"/>
  <c r="AD31" i="78"/>
  <c r="S9" i="79" s="1"/>
  <c r="AB31" i="78"/>
  <c r="Q9" i="79" s="1"/>
  <c r="AA31" i="78"/>
  <c r="P9" i="79" s="1"/>
  <c r="Z31" i="78"/>
  <c r="O9" i="79" s="1"/>
  <c r="X31" i="78"/>
  <c r="M9" i="79" s="1"/>
  <c r="W31" i="78"/>
  <c r="L9" i="79" s="1"/>
  <c r="V31" i="78"/>
  <c r="K9" i="79" s="1"/>
  <c r="T31" i="78"/>
  <c r="I9" i="79" s="1"/>
  <c r="S31" i="78"/>
  <c r="H9" i="79" s="1"/>
  <c r="R31" i="78"/>
  <c r="G9" i="79" s="1"/>
  <c r="O31" i="78"/>
  <c r="F9" i="79" s="1"/>
  <c r="N31" i="78"/>
  <c r="E9" i="79" s="1"/>
  <c r="M31" i="78"/>
  <c r="D9" i="79" s="1"/>
  <c r="K31" i="78"/>
  <c r="C9" i="79" s="1"/>
  <c r="J31" i="78"/>
  <c r="B9" i="79" s="1"/>
  <c r="AG30" i="78"/>
  <c r="AC30"/>
  <c r="Y30"/>
  <c r="U30"/>
  <c r="AG29"/>
  <c r="AC29"/>
  <c r="Y29"/>
  <c r="U29"/>
  <c r="AG28"/>
  <c r="AC28"/>
  <c r="Y28"/>
  <c r="U28"/>
  <c r="AG27"/>
  <c r="AC27"/>
  <c r="Y27"/>
  <c r="U27"/>
  <c r="AG26"/>
  <c r="AC26"/>
  <c r="Y26"/>
  <c r="U26"/>
  <c r="AG25"/>
  <c r="AC25"/>
  <c r="Y25"/>
  <c r="U25"/>
  <c r="AG24"/>
  <c r="AC24"/>
  <c r="Y24"/>
  <c r="U24"/>
  <c r="AG23"/>
  <c r="AC23"/>
  <c r="Y23"/>
  <c r="U23"/>
  <c r="AG22"/>
  <c r="AC22"/>
  <c r="Y22"/>
  <c r="U22"/>
  <c r="AG21"/>
  <c r="AG31" s="1"/>
  <c r="V9" i="79" s="1"/>
  <c r="AC21" i="78"/>
  <c r="AC31" s="1"/>
  <c r="R9" i="79" s="1"/>
  <c r="Y21" i="78"/>
  <c r="Y31" s="1"/>
  <c r="N9" i="79" s="1"/>
  <c r="U21" i="78"/>
  <c r="AF19"/>
  <c r="U8" i="79" s="1"/>
  <c r="AE19" i="78"/>
  <c r="T8" i="79" s="1"/>
  <c r="AD19" i="78"/>
  <c r="S8" i="79" s="1"/>
  <c r="AB19" i="78"/>
  <c r="Q8" i="79" s="1"/>
  <c r="AA19" i="78"/>
  <c r="Z19"/>
  <c r="O8" i="79" s="1"/>
  <c r="X19" i="78"/>
  <c r="M8" i="79" s="1"/>
  <c r="W19" i="78"/>
  <c r="L8" i="79" s="1"/>
  <c r="V19" i="78"/>
  <c r="K8" i="79" s="1"/>
  <c r="T19" i="78"/>
  <c r="I8" i="79" s="1"/>
  <c r="S19" i="78"/>
  <c r="R19"/>
  <c r="G8" i="79" s="1"/>
  <c r="O19" i="78"/>
  <c r="F8" i="79" s="1"/>
  <c r="N19" i="78"/>
  <c r="E8" i="79" s="1"/>
  <c r="M19" i="78"/>
  <c r="D8" i="79" s="1"/>
  <c r="K19" i="78"/>
  <c r="C8" i="79" s="1"/>
  <c r="J19" i="78"/>
  <c r="B8" i="79" s="1"/>
  <c r="AG18" i="78"/>
  <c r="AC18"/>
  <c r="Y18"/>
  <c r="U18"/>
  <c r="AG17"/>
  <c r="AC17"/>
  <c r="Y17"/>
  <c r="U17"/>
  <c r="AG16"/>
  <c r="AC16"/>
  <c r="Y16"/>
  <c r="U16"/>
  <c r="AG15"/>
  <c r="AC15"/>
  <c r="Y15"/>
  <c r="U15"/>
  <c r="AG14"/>
  <c r="AC14"/>
  <c r="Y14"/>
  <c r="U14"/>
  <c r="AG13"/>
  <c r="AC13"/>
  <c r="Y13"/>
  <c r="U13"/>
  <c r="AG12"/>
  <c r="AC12"/>
  <c r="Y12"/>
  <c r="U12"/>
  <c r="AG11"/>
  <c r="AC11"/>
  <c r="Y11"/>
  <c r="U11"/>
  <c r="AG10"/>
  <c r="AC10"/>
  <c r="Y10"/>
  <c r="U10"/>
  <c r="AG9"/>
  <c r="AC9"/>
  <c r="Y9"/>
  <c r="U9"/>
  <c r="S19" i="77"/>
  <c r="C18"/>
  <c r="B18"/>
  <c r="Y17"/>
  <c r="E12"/>
  <c r="A5"/>
  <c r="A24" s="1"/>
  <c r="A1"/>
  <c r="A191" i="76"/>
  <c r="AF190"/>
  <c r="U23" i="77" s="1"/>
  <c r="AE190" i="76"/>
  <c r="T23" i="77" s="1"/>
  <c r="AD190" i="76"/>
  <c r="S23" i="77" s="1"/>
  <c r="AB190" i="76"/>
  <c r="Q23" i="77" s="1"/>
  <c r="AA190" i="76"/>
  <c r="P23" i="77" s="1"/>
  <c r="Z190" i="76"/>
  <c r="O23" i="77" s="1"/>
  <c r="X190" i="76"/>
  <c r="M23" i="77" s="1"/>
  <c r="W190" i="76"/>
  <c r="L23" i="77" s="1"/>
  <c r="V190" i="76"/>
  <c r="K23" i="77" s="1"/>
  <c r="T190" i="76"/>
  <c r="I23" i="77" s="1"/>
  <c r="S190" i="76"/>
  <c r="H23" i="77" s="1"/>
  <c r="R190" i="76"/>
  <c r="G23" i="77" s="1"/>
  <c r="O190" i="76"/>
  <c r="F23" i="77" s="1"/>
  <c r="N190" i="76"/>
  <c r="E23" i="77" s="1"/>
  <c r="M190" i="76"/>
  <c r="D23" i="77" s="1"/>
  <c r="K190" i="76"/>
  <c r="C23" i="77" s="1"/>
  <c r="AG189" i="76"/>
  <c r="AC189"/>
  <c r="Y189"/>
  <c r="U189"/>
  <c r="AF187"/>
  <c r="U22" i="77" s="1"/>
  <c r="AE187" i="76"/>
  <c r="T22" i="77" s="1"/>
  <c r="AD187" i="76"/>
  <c r="S22" i="77" s="1"/>
  <c r="AB187" i="76"/>
  <c r="Q22" i="77" s="1"/>
  <c r="AA187" i="76"/>
  <c r="P22" i="77" s="1"/>
  <c r="Z187" i="76"/>
  <c r="O22" i="77" s="1"/>
  <c r="X187" i="76"/>
  <c r="M22" i="77" s="1"/>
  <c r="W187" i="76"/>
  <c r="L22" i="77" s="1"/>
  <c r="V187" i="76"/>
  <c r="K22" i="77" s="1"/>
  <c r="T187" i="76"/>
  <c r="I22" i="77" s="1"/>
  <c r="S187" i="76"/>
  <c r="H22" i="77" s="1"/>
  <c r="R187" i="76"/>
  <c r="G22" i="77" s="1"/>
  <c r="O187" i="76"/>
  <c r="F22" i="77" s="1"/>
  <c r="N187" i="76"/>
  <c r="E22" i="77" s="1"/>
  <c r="M187" i="76"/>
  <c r="D22" i="77" s="1"/>
  <c r="K187" i="76"/>
  <c r="C22" i="77" s="1"/>
  <c r="J187" i="76"/>
  <c r="B22" i="77" s="1"/>
  <c r="AG186" i="76"/>
  <c r="AC186"/>
  <c r="Y186"/>
  <c r="U186"/>
  <c r="AG185"/>
  <c r="AC185"/>
  <c r="Y185"/>
  <c r="U185"/>
  <c r="AG184"/>
  <c r="AC184"/>
  <c r="Y184"/>
  <c r="U184"/>
  <c r="AG183"/>
  <c r="AC183"/>
  <c r="Y183"/>
  <c r="U183"/>
  <c r="AG182"/>
  <c r="AC182"/>
  <c r="Y182"/>
  <c r="U182"/>
  <c r="AG181"/>
  <c r="AC181"/>
  <c r="Y181"/>
  <c r="U181"/>
  <c r="AG180"/>
  <c r="AC180"/>
  <c r="Y180"/>
  <c r="U180"/>
  <c r="AG179"/>
  <c r="AC179"/>
  <c r="Y179"/>
  <c r="U179"/>
  <c r="AG178"/>
  <c r="AC178"/>
  <c r="Y178"/>
  <c r="U178"/>
  <c r="AG177"/>
  <c r="AC177"/>
  <c r="Y177"/>
  <c r="U177"/>
  <c r="AF175"/>
  <c r="U21" i="77" s="1"/>
  <c r="AE175" i="76"/>
  <c r="T21" i="77" s="1"/>
  <c r="AD175" i="76"/>
  <c r="S21" i="77" s="1"/>
  <c r="AB175" i="76"/>
  <c r="Q21" i="77" s="1"/>
  <c r="AA175" i="76"/>
  <c r="P21" i="77" s="1"/>
  <c r="Z175" i="76"/>
  <c r="O21" i="77" s="1"/>
  <c r="X175" i="76"/>
  <c r="M21" i="77" s="1"/>
  <c r="W175" i="76"/>
  <c r="L21" i="77" s="1"/>
  <c r="V175" i="76"/>
  <c r="K21" i="77" s="1"/>
  <c r="T175" i="76"/>
  <c r="I21" i="77" s="1"/>
  <c r="S175" i="76"/>
  <c r="H21" i="77" s="1"/>
  <c r="R175" i="76"/>
  <c r="G21" i="77" s="1"/>
  <c r="O175" i="76"/>
  <c r="F21" i="77" s="1"/>
  <c r="N175" i="76"/>
  <c r="E21" i="77" s="1"/>
  <c r="M175" i="76"/>
  <c r="D21" i="77" s="1"/>
  <c r="K175" i="76"/>
  <c r="C21" i="77" s="1"/>
  <c r="J175" i="76"/>
  <c r="B21" i="77" s="1"/>
  <c r="AG174" i="76"/>
  <c r="AC174"/>
  <c r="Y174"/>
  <c r="U174"/>
  <c r="AG173"/>
  <c r="AC173"/>
  <c r="Y173"/>
  <c r="U173"/>
  <c r="AG172"/>
  <c r="AC172"/>
  <c r="Y172"/>
  <c r="U172"/>
  <c r="AG171"/>
  <c r="AC171"/>
  <c r="Y171"/>
  <c r="U171"/>
  <c r="AG170"/>
  <c r="AC170"/>
  <c r="Y170"/>
  <c r="U170"/>
  <c r="AG169"/>
  <c r="AC169"/>
  <c r="Y169"/>
  <c r="U169"/>
  <c r="AG168"/>
  <c r="AC168"/>
  <c r="Y168"/>
  <c r="U168"/>
  <c r="AG167"/>
  <c r="AC167"/>
  <c r="Y167"/>
  <c r="U167"/>
  <c r="AG166"/>
  <c r="AC166"/>
  <c r="Y166"/>
  <c r="U166"/>
  <c r="AG165"/>
  <c r="AC165"/>
  <c r="Y165"/>
  <c r="U165"/>
  <c r="AF163"/>
  <c r="U20" i="77" s="1"/>
  <c r="AE163" i="76"/>
  <c r="T20" i="77" s="1"/>
  <c r="AD163" i="76"/>
  <c r="S20" i="77" s="1"/>
  <c r="AB163" i="76"/>
  <c r="Q20" i="77" s="1"/>
  <c r="AA163" i="76"/>
  <c r="P20" i="77" s="1"/>
  <c r="Z163" i="76"/>
  <c r="O20" i="77" s="1"/>
  <c r="X163" i="76"/>
  <c r="M20" i="77" s="1"/>
  <c r="W163" i="76"/>
  <c r="L20" i="77" s="1"/>
  <c r="V163" i="76"/>
  <c r="K20" i="77" s="1"/>
  <c r="T163" i="76"/>
  <c r="I20" i="77" s="1"/>
  <c r="S163" i="76"/>
  <c r="H20" i="77" s="1"/>
  <c r="R163" i="76"/>
  <c r="G20" i="77" s="1"/>
  <c r="O163" i="76"/>
  <c r="F20" i="77" s="1"/>
  <c r="N163" i="76"/>
  <c r="E20" i="77" s="1"/>
  <c r="M163" i="76"/>
  <c r="D20" i="77" s="1"/>
  <c r="K163" i="76"/>
  <c r="C20" i="77" s="1"/>
  <c r="J163" i="76"/>
  <c r="B20" i="77" s="1"/>
  <c r="AG162" i="76"/>
  <c r="AC162"/>
  <c r="Y162"/>
  <c r="U162"/>
  <c r="AG161"/>
  <c r="AC161"/>
  <c r="Y161"/>
  <c r="U161"/>
  <c r="AG160"/>
  <c r="AC160"/>
  <c r="Y160"/>
  <c r="U160"/>
  <c r="AG159"/>
  <c r="AC159"/>
  <c r="Y159"/>
  <c r="U159"/>
  <c r="AG158"/>
  <c r="AC158"/>
  <c r="Y158"/>
  <c r="U158"/>
  <c r="AG157"/>
  <c r="AC157"/>
  <c r="Y157"/>
  <c r="U157"/>
  <c r="AG156"/>
  <c r="AC156"/>
  <c r="Y156"/>
  <c r="U156"/>
  <c r="AG155"/>
  <c r="AC155"/>
  <c r="Y155"/>
  <c r="U155"/>
  <c r="AG154"/>
  <c r="AC154"/>
  <c r="Y154"/>
  <c r="U154"/>
  <c r="AG153"/>
  <c r="AC153"/>
  <c r="Y153"/>
  <c r="U153"/>
  <c r="AF151"/>
  <c r="U19" i="77" s="1"/>
  <c r="AE151" i="76"/>
  <c r="T19" i="77" s="1"/>
  <c r="AD151" i="76"/>
  <c r="AB151"/>
  <c r="Q19" i="77" s="1"/>
  <c r="AA151" i="76"/>
  <c r="P19" i="77" s="1"/>
  <c r="Z151" i="76"/>
  <c r="O19" i="77" s="1"/>
  <c r="X151" i="76"/>
  <c r="M19" i="77" s="1"/>
  <c r="W151" i="76"/>
  <c r="L19" i="77" s="1"/>
  <c r="V151" i="76"/>
  <c r="K19" i="77" s="1"/>
  <c r="T151" i="76"/>
  <c r="I19" i="77" s="1"/>
  <c r="S151" i="76"/>
  <c r="H19" i="77" s="1"/>
  <c r="R151" i="76"/>
  <c r="G19" i="77" s="1"/>
  <c r="O151" i="76"/>
  <c r="F19" i="77" s="1"/>
  <c r="N151" i="76"/>
  <c r="E19" i="77" s="1"/>
  <c r="M151" i="76"/>
  <c r="D19" i="77" s="1"/>
  <c r="K151" i="76"/>
  <c r="C19" i="77" s="1"/>
  <c r="J151" i="76"/>
  <c r="B19" i="77" s="1"/>
  <c r="AG150" i="76"/>
  <c r="AC150"/>
  <c r="Y150"/>
  <c r="U150"/>
  <c r="AG149"/>
  <c r="AC149"/>
  <c r="Y149"/>
  <c r="U149"/>
  <c r="AG148"/>
  <c r="AC148"/>
  <c r="Y148"/>
  <c r="U148"/>
  <c r="AG147"/>
  <c r="AC147"/>
  <c r="Y147"/>
  <c r="U147"/>
  <c r="AG146"/>
  <c r="AC146"/>
  <c r="Y146"/>
  <c r="U146"/>
  <c r="AG145"/>
  <c r="AC145"/>
  <c r="Y145"/>
  <c r="U145"/>
  <c r="AG144"/>
  <c r="AC144"/>
  <c r="Y144"/>
  <c r="U144"/>
  <c r="AG143"/>
  <c r="AC143"/>
  <c r="Y143"/>
  <c r="U143"/>
  <c r="AG142"/>
  <c r="AC142"/>
  <c r="Y142"/>
  <c r="U142"/>
  <c r="AG141"/>
  <c r="AC141"/>
  <c r="Y141"/>
  <c r="U141"/>
  <c r="AF139"/>
  <c r="U18" i="77" s="1"/>
  <c r="AE139" i="76"/>
  <c r="T18" i="77" s="1"/>
  <c r="AD139" i="76"/>
  <c r="S18" i="77" s="1"/>
  <c r="AB139" i="76"/>
  <c r="Q18" i="77" s="1"/>
  <c r="AA139" i="76"/>
  <c r="P18" i="77" s="1"/>
  <c r="Z139" i="76"/>
  <c r="O18" i="77" s="1"/>
  <c r="X139" i="76"/>
  <c r="M18" i="77" s="1"/>
  <c r="W139" i="76"/>
  <c r="L18" i="77" s="1"/>
  <c r="V139" i="76"/>
  <c r="K18" i="77" s="1"/>
  <c r="T139" i="76"/>
  <c r="I18" i="77" s="1"/>
  <c r="S139" i="76"/>
  <c r="H18" i="77" s="1"/>
  <c r="R139" i="76"/>
  <c r="G18" i="77" s="1"/>
  <c r="O139" i="76"/>
  <c r="F18" i="77" s="1"/>
  <c r="N139" i="76"/>
  <c r="E18" i="77" s="1"/>
  <c r="M139" i="76"/>
  <c r="D18" i="77" s="1"/>
  <c r="AG138" i="76"/>
  <c r="AC138"/>
  <c r="Y138"/>
  <c r="U138"/>
  <c r="AH138" s="1"/>
  <c r="AI138" s="1"/>
  <c r="AG137"/>
  <c r="AC137"/>
  <c r="Y137"/>
  <c r="U137"/>
  <c r="AH137" s="1"/>
  <c r="AG136"/>
  <c r="AC136"/>
  <c r="Y136"/>
  <c r="U136"/>
  <c r="AH136" s="1"/>
  <c r="AG135"/>
  <c r="AC135"/>
  <c r="Y135"/>
  <c r="U135"/>
  <c r="AG134"/>
  <c r="AC134"/>
  <c r="Y134"/>
  <c r="U134"/>
  <c r="AH134" s="1"/>
  <c r="AI134" s="1"/>
  <c r="AG133"/>
  <c r="AC133"/>
  <c r="Y133"/>
  <c r="U133"/>
  <c r="AH133" s="1"/>
  <c r="AG132"/>
  <c r="AC132"/>
  <c r="Y132"/>
  <c r="U132"/>
  <c r="AH132" s="1"/>
  <c r="AG131"/>
  <c r="AC131"/>
  <c r="Y131"/>
  <c r="U131"/>
  <c r="AG130"/>
  <c r="AC130"/>
  <c r="Y130"/>
  <c r="U130"/>
  <c r="AH130" s="1"/>
  <c r="AI130" s="1"/>
  <c r="AG129"/>
  <c r="AC129"/>
  <c r="Y129"/>
  <c r="U129"/>
  <c r="AF127"/>
  <c r="U17" i="77" s="1"/>
  <c r="AE127" i="76"/>
  <c r="T17" i="77" s="1"/>
  <c r="AD127" i="76"/>
  <c r="S17" i="77" s="1"/>
  <c r="AB127" i="76"/>
  <c r="Q17" i="77" s="1"/>
  <c r="AA127" i="76"/>
  <c r="P17" i="77" s="1"/>
  <c r="Z127" i="76"/>
  <c r="O17" i="77" s="1"/>
  <c r="X127" i="76"/>
  <c r="M17" i="77" s="1"/>
  <c r="W127" i="76"/>
  <c r="L17" i="77" s="1"/>
  <c r="V127" i="76"/>
  <c r="K17" i="77" s="1"/>
  <c r="T127" i="76"/>
  <c r="I17" i="77" s="1"/>
  <c r="S127" i="76"/>
  <c r="H17" i="77" s="1"/>
  <c r="R127" i="76"/>
  <c r="G17" i="77" s="1"/>
  <c r="O127" i="76"/>
  <c r="F17" i="77" s="1"/>
  <c r="N127" i="76"/>
  <c r="E17" i="77" s="1"/>
  <c r="M127" i="76"/>
  <c r="D17" i="77" s="1"/>
  <c r="K127" i="76"/>
  <c r="C17" i="77" s="1"/>
  <c r="J127" i="76"/>
  <c r="B17" i="77" s="1"/>
  <c r="AG126" i="76"/>
  <c r="AC126"/>
  <c r="Y126"/>
  <c r="U126"/>
  <c r="AG125"/>
  <c r="AC125"/>
  <c r="Y125"/>
  <c r="U125"/>
  <c r="AG124"/>
  <c r="AC124"/>
  <c r="Y124"/>
  <c r="U124"/>
  <c r="AG123"/>
  <c r="AC123"/>
  <c r="Y123"/>
  <c r="U123"/>
  <c r="AG122"/>
  <c r="AC122"/>
  <c r="Y122"/>
  <c r="U122"/>
  <c r="AG121"/>
  <c r="AC121"/>
  <c r="Y121"/>
  <c r="U121"/>
  <c r="AG120"/>
  <c r="AC120"/>
  <c r="Y120"/>
  <c r="U120"/>
  <c r="AG119"/>
  <c r="AC119"/>
  <c r="Y119"/>
  <c r="U119"/>
  <c r="AG118"/>
  <c r="AC118"/>
  <c r="Y118"/>
  <c r="U118"/>
  <c r="AG117"/>
  <c r="AC117"/>
  <c r="Y117"/>
  <c r="U117"/>
  <c r="AF115"/>
  <c r="U16" i="77" s="1"/>
  <c r="AE115" i="76"/>
  <c r="T16" i="77" s="1"/>
  <c r="AD115" i="76"/>
  <c r="S16" i="77" s="1"/>
  <c r="AB115" i="76"/>
  <c r="Q16" i="77" s="1"/>
  <c r="AA115" i="76"/>
  <c r="P16" i="77" s="1"/>
  <c r="Z115" i="76"/>
  <c r="O16" i="77" s="1"/>
  <c r="X115" i="76"/>
  <c r="M16" i="77" s="1"/>
  <c r="W115" i="76"/>
  <c r="L16" i="77" s="1"/>
  <c r="V115" i="76"/>
  <c r="K16" i="77" s="1"/>
  <c r="T115" i="76"/>
  <c r="I16" i="77" s="1"/>
  <c r="S115" i="76"/>
  <c r="H16" i="77" s="1"/>
  <c r="R115" i="76"/>
  <c r="G16" i="77" s="1"/>
  <c r="O115" i="76"/>
  <c r="F16" i="77" s="1"/>
  <c r="N115" i="76"/>
  <c r="E16" i="77" s="1"/>
  <c r="M115" i="76"/>
  <c r="D16" i="77" s="1"/>
  <c r="K115" i="76"/>
  <c r="C16" i="77" s="1"/>
  <c r="J115" i="76"/>
  <c r="B16" i="77" s="1"/>
  <c r="AG114" i="76"/>
  <c r="AC114"/>
  <c r="Y114"/>
  <c r="U114"/>
  <c r="AG113"/>
  <c r="AC113"/>
  <c r="Y113"/>
  <c r="U113"/>
  <c r="AG112"/>
  <c r="AC112"/>
  <c r="Y112"/>
  <c r="U112"/>
  <c r="AG111"/>
  <c r="AC111"/>
  <c r="Y111"/>
  <c r="U111"/>
  <c r="AG110"/>
  <c r="AC110"/>
  <c r="Y110"/>
  <c r="U110"/>
  <c r="AG109"/>
  <c r="AC109"/>
  <c r="Y109"/>
  <c r="U109"/>
  <c r="AG108"/>
  <c r="AC108"/>
  <c r="Y108"/>
  <c r="U108"/>
  <c r="AG107"/>
  <c r="AC107"/>
  <c r="Y107"/>
  <c r="U107"/>
  <c r="AG106"/>
  <c r="AC106"/>
  <c r="Y106"/>
  <c r="U106"/>
  <c r="AG105"/>
  <c r="AC105"/>
  <c r="Y105"/>
  <c r="U105"/>
  <c r="U115" s="1"/>
  <c r="J16" i="77" s="1"/>
  <c r="AF103" i="76"/>
  <c r="U15" i="77" s="1"/>
  <c r="AE103" i="76"/>
  <c r="T15" i="77" s="1"/>
  <c r="AD103" i="76"/>
  <c r="S15" i="77" s="1"/>
  <c r="AB103" i="76"/>
  <c r="Q15" i="77" s="1"/>
  <c r="AA103" i="76"/>
  <c r="P15" i="77" s="1"/>
  <c r="Z103" i="76"/>
  <c r="O15" i="77" s="1"/>
  <c r="X103" i="76"/>
  <c r="M15" i="77" s="1"/>
  <c r="W103" i="76"/>
  <c r="L15" i="77" s="1"/>
  <c r="V103" i="76"/>
  <c r="K15" i="77" s="1"/>
  <c r="T103" i="76"/>
  <c r="I15" i="77" s="1"/>
  <c r="S103" i="76"/>
  <c r="H15" i="77" s="1"/>
  <c r="R103" i="76"/>
  <c r="G15" i="77" s="1"/>
  <c r="O103" i="76"/>
  <c r="F15" i="77" s="1"/>
  <c r="N103" i="76"/>
  <c r="E15" i="77" s="1"/>
  <c r="M103" i="76"/>
  <c r="D15" i="77" s="1"/>
  <c r="K103" i="76"/>
  <c r="C15" i="77" s="1"/>
  <c r="J103" i="76"/>
  <c r="B15" i="77" s="1"/>
  <c r="AG102" i="76"/>
  <c r="AC102"/>
  <c r="Y102"/>
  <c r="U102"/>
  <c r="AG101"/>
  <c r="AC101"/>
  <c r="Y101"/>
  <c r="U101"/>
  <c r="AG100"/>
  <c r="AC100"/>
  <c r="Y100"/>
  <c r="U100"/>
  <c r="AG99"/>
  <c r="AC99"/>
  <c r="Y99"/>
  <c r="U99"/>
  <c r="AG98"/>
  <c r="AC98"/>
  <c r="Y98"/>
  <c r="U98"/>
  <c r="AG97"/>
  <c r="AC97"/>
  <c r="Y97"/>
  <c r="U97"/>
  <c r="AG96"/>
  <c r="AC96"/>
  <c r="Y96"/>
  <c r="U96"/>
  <c r="AG95"/>
  <c r="AC95"/>
  <c r="Y95"/>
  <c r="U95"/>
  <c r="AG94"/>
  <c r="AC94"/>
  <c r="Y94"/>
  <c r="U94"/>
  <c r="AG93"/>
  <c r="AC93"/>
  <c r="Y93"/>
  <c r="U93"/>
  <c r="AF91"/>
  <c r="U14" i="77" s="1"/>
  <c r="AE91" i="76"/>
  <c r="T14" i="77" s="1"/>
  <c r="AD91" i="76"/>
  <c r="S14" i="77" s="1"/>
  <c r="AB91" i="76"/>
  <c r="Q14" i="77" s="1"/>
  <c r="AA91" i="76"/>
  <c r="P14" i="77" s="1"/>
  <c r="Z91" i="76"/>
  <c r="O14" i="77" s="1"/>
  <c r="X91" i="76"/>
  <c r="M14" i="77" s="1"/>
  <c r="W91" i="76"/>
  <c r="L14" i="77" s="1"/>
  <c r="V91" i="76"/>
  <c r="K14" i="77" s="1"/>
  <c r="T91" i="76"/>
  <c r="I14" i="77" s="1"/>
  <c r="S91" i="76"/>
  <c r="H14" i="77" s="1"/>
  <c r="R91" i="76"/>
  <c r="G14" i="77" s="1"/>
  <c r="O91" i="76"/>
  <c r="F14" i="77" s="1"/>
  <c r="N91" i="76"/>
  <c r="E14" i="77" s="1"/>
  <c r="M91" i="76"/>
  <c r="D14" i="77" s="1"/>
  <c r="K91" i="76"/>
  <c r="C14" i="77" s="1"/>
  <c r="J91" i="76"/>
  <c r="B14" i="77" s="1"/>
  <c r="AG90" i="76"/>
  <c r="AC90"/>
  <c r="Y90"/>
  <c r="U90"/>
  <c r="AH90" s="1"/>
  <c r="AG89"/>
  <c r="AC89"/>
  <c r="Y89"/>
  <c r="U89"/>
  <c r="AH89" s="1"/>
  <c r="AG88"/>
  <c r="AC88"/>
  <c r="Y88"/>
  <c r="U88"/>
  <c r="AG87"/>
  <c r="AC87"/>
  <c r="Y87"/>
  <c r="U87"/>
  <c r="AH87" s="1"/>
  <c r="AI87" s="1"/>
  <c r="AG86"/>
  <c r="AC86"/>
  <c r="Y86"/>
  <c r="U86"/>
  <c r="AH86" s="1"/>
  <c r="AG85"/>
  <c r="AC85"/>
  <c r="Y85"/>
  <c r="U85"/>
  <c r="AH85" s="1"/>
  <c r="AG84"/>
  <c r="AC84"/>
  <c r="Y84"/>
  <c r="U84"/>
  <c r="AG83"/>
  <c r="AC83"/>
  <c r="Y83"/>
  <c r="U83"/>
  <c r="AH83" s="1"/>
  <c r="AI83" s="1"/>
  <c r="AG82"/>
  <c r="AC82"/>
  <c r="Y82"/>
  <c r="U82"/>
  <c r="AH82" s="1"/>
  <c r="AG81"/>
  <c r="AC81"/>
  <c r="AC91" s="1"/>
  <c r="R14" i="77" s="1"/>
  <c r="Y81" i="76"/>
  <c r="U81"/>
  <c r="U91" s="1"/>
  <c r="J14" i="77" s="1"/>
  <c r="AF79" i="76"/>
  <c r="U13" i="77" s="1"/>
  <c r="AE79" i="76"/>
  <c r="T13" i="77" s="1"/>
  <c r="AD79" i="76"/>
  <c r="S13" i="77" s="1"/>
  <c r="AB79" i="76"/>
  <c r="Q13" i="77" s="1"/>
  <c r="AA79" i="76"/>
  <c r="P13" i="77" s="1"/>
  <c r="Z79" i="76"/>
  <c r="O13" i="77" s="1"/>
  <c r="X79" i="76"/>
  <c r="M13" i="77" s="1"/>
  <c r="W79" i="76"/>
  <c r="L13" i="77" s="1"/>
  <c r="V79" i="76"/>
  <c r="K13" i="77" s="1"/>
  <c r="T79" i="76"/>
  <c r="I13" i="77" s="1"/>
  <c r="S79" i="76"/>
  <c r="H13" i="77" s="1"/>
  <c r="R79" i="76"/>
  <c r="G13" i="77" s="1"/>
  <c r="O79" i="76"/>
  <c r="F13" i="77" s="1"/>
  <c r="N79" i="76"/>
  <c r="E13" i="77" s="1"/>
  <c r="M79" i="76"/>
  <c r="D13" i="77" s="1"/>
  <c r="K79" i="76"/>
  <c r="C13" i="77" s="1"/>
  <c r="J79" i="76"/>
  <c r="B13" i="77" s="1"/>
  <c r="AG78" i="76"/>
  <c r="AC78"/>
  <c r="Y78"/>
  <c r="U78"/>
  <c r="AG77"/>
  <c r="AC77"/>
  <c r="Y77"/>
  <c r="U77"/>
  <c r="AG76"/>
  <c r="AC76"/>
  <c r="Y76"/>
  <c r="U76"/>
  <c r="AG75"/>
  <c r="AC75"/>
  <c r="Y75"/>
  <c r="U75"/>
  <c r="AG74"/>
  <c r="AC74"/>
  <c r="Y74"/>
  <c r="U74"/>
  <c r="AG73"/>
  <c r="AC73"/>
  <c r="Y73"/>
  <c r="U73"/>
  <c r="AG72"/>
  <c r="AC72"/>
  <c r="Y72"/>
  <c r="U72"/>
  <c r="AG71"/>
  <c r="AC71"/>
  <c r="Y71"/>
  <c r="U71"/>
  <c r="AG70"/>
  <c r="AC70"/>
  <c r="Y70"/>
  <c r="U70"/>
  <c r="AG69"/>
  <c r="AC69"/>
  <c r="Y69"/>
  <c r="U69"/>
  <c r="AF67"/>
  <c r="U12" i="77" s="1"/>
  <c r="AE67" i="76"/>
  <c r="T12" i="77" s="1"/>
  <c r="AD67" i="76"/>
  <c r="S12" i="77" s="1"/>
  <c r="AB67" i="76"/>
  <c r="Q12" i="77" s="1"/>
  <c r="AA67" i="76"/>
  <c r="P12" i="77" s="1"/>
  <c r="Z67" i="76"/>
  <c r="O12" i="77" s="1"/>
  <c r="X67" i="76"/>
  <c r="M12" i="77" s="1"/>
  <c r="W67" i="76"/>
  <c r="L12" i="77" s="1"/>
  <c r="V67" i="76"/>
  <c r="K12" i="77" s="1"/>
  <c r="T67" i="76"/>
  <c r="I12" i="77" s="1"/>
  <c r="S67" i="76"/>
  <c r="H12" i="77" s="1"/>
  <c r="R67" i="76"/>
  <c r="G12" i="77" s="1"/>
  <c r="O67" i="76"/>
  <c r="F12" i="77" s="1"/>
  <c r="N67" i="76"/>
  <c r="M67"/>
  <c r="D12" i="77" s="1"/>
  <c r="K67" i="76"/>
  <c r="C12" i="77" s="1"/>
  <c r="J67" i="76"/>
  <c r="B12" i="77" s="1"/>
  <c r="AG66" i="76"/>
  <c r="AC66"/>
  <c r="Y66"/>
  <c r="U66"/>
  <c r="AG65"/>
  <c r="AC65"/>
  <c r="Y65"/>
  <c r="U65"/>
  <c r="AG64"/>
  <c r="AC64"/>
  <c r="Y64"/>
  <c r="U64"/>
  <c r="AG63"/>
  <c r="AC63"/>
  <c r="Y63"/>
  <c r="U63"/>
  <c r="AG62"/>
  <c r="AC62"/>
  <c r="Y62"/>
  <c r="U62"/>
  <c r="AG61"/>
  <c r="AC61"/>
  <c r="Y61"/>
  <c r="U61"/>
  <c r="AG60"/>
  <c r="AC60"/>
  <c r="Y60"/>
  <c r="U60"/>
  <c r="AG59"/>
  <c r="AC59"/>
  <c r="Y59"/>
  <c r="U59"/>
  <c r="AG58"/>
  <c r="AC58"/>
  <c r="Y58"/>
  <c r="U58"/>
  <c r="AG57"/>
  <c r="AC57"/>
  <c r="AC67" s="1"/>
  <c r="R12" i="77" s="1"/>
  <c r="Y57" i="76"/>
  <c r="U57"/>
  <c r="U67" s="1"/>
  <c r="J12" i="77" s="1"/>
  <c r="AF55" i="76"/>
  <c r="U11" i="77" s="1"/>
  <c r="AE55" i="76"/>
  <c r="T11" i="77" s="1"/>
  <c r="AD55" i="76"/>
  <c r="S11" i="77" s="1"/>
  <c r="AB55" i="76"/>
  <c r="Q11" i="77" s="1"/>
  <c r="AA55" i="76"/>
  <c r="P11" i="77" s="1"/>
  <c r="Z55" i="76"/>
  <c r="O11" i="77" s="1"/>
  <c r="X55" i="76"/>
  <c r="M11" i="77" s="1"/>
  <c r="W55" i="76"/>
  <c r="L11" i="77" s="1"/>
  <c r="V55" i="76"/>
  <c r="K11" i="77" s="1"/>
  <c r="T55" i="76"/>
  <c r="I11" i="77" s="1"/>
  <c r="S55" i="76"/>
  <c r="H11" i="77" s="1"/>
  <c r="R55" i="76"/>
  <c r="G11" i="77" s="1"/>
  <c r="O55" i="76"/>
  <c r="F11" i="77" s="1"/>
  <c r="N55" i="76"/>
  <c r="E11" i="77" s="1"/>
  <c r="M55" i="76"/>
  <c r="D11" i="77" s="1"/>
  <c r="K55" i="76"/>
  <c r="C11" i="77" s="1"/>
  <c r="J55" i="76"/>
  <c r="B11" i="77" s="1"/>
  <c r="AG54" i="76"/>
  <c r="AC54"/>
  <c r="Y54"/>
  <c r="U54"/>
  <c r="AG53"/>
  <c r="AC53"/>
  <c r="Y53"/>
  <c r="U53"/>
  <c r="AG52"/>
  <c r="AC52"/>
  <c r="Y52"/>
  <c r="U52"/>
  <c r="AG51"/>
  <c r="AC51"/>
  <c r="Y51"/>
  <c r="U51"/>
  <c r="AG50"/>
  <c r="AC50"/>
  <c r="Y50"/>
  <c r="U50"/>
  <c r="AG49"/>
  <c r="AC49"/>
  <c r="Y49"/>
  <c r="U49"/>
  <c r="AG48"/>
  <c r="AC48"/>
  <c r="Y48"/>
  <c r="U48"/>
  <c r="AG47"/>
  <c r="AC47"/>
  <c r="Y47"/>
  <c r="U47"/>
  <c r="AG46"/>
  <c r="AC46"/>
  <c r="Y46"/>
  <c r="U46"/>
  <c r="AG45"/>
  <c r="AC45"/>
  <c r="Y45"/>
  <c r="U45"/>
  <c r="AF43"/>
  <c r="U10" i="77" s="1"/>
  <c r="AE43" i="76"/>
  <c r="T10" i="77" s="1"/>
  <c r="AD43" i="76"/>
  <c r="S10" i="77" s="1"/>
  <c r="AB43" i="76"/>
  <c r="Q10" i="77" s="1"/>
  <c r="AA43" i="76"/>
  <c r="P10" i="77" s="1"/>
  <c r="Z43" i="76"/>
  <c r="O10" i="77" s="1"/>
  <c r="X43" i="76"/>
  <c r="M10" i="77" s="1"/>
  <c r="W43" i="76"/>
  <c r="L10" i="77" s="1"/>
  <c r="V43" i="76"/>
  <c r="K10" i="77" s="1"/>
  <c r="T43" i="76"/>
  <c r="I10" i="77" s="1"/>
  <c r="S43" i="76"/>
  <c r="H10" i="77" s="1"/>
  <c r="R43" i="76"/>
  <c r="G10" i="77" s="1"/>
  <c r="O43" i="76"/>
  <c r="F10" i="77" s="1"/>
  <c r="N43" i="76"/>
  <c r="E10" i="77" s="1"/>
  <c r="M43" i="76"/>
  <c r="D10" i="77" s="1"/>
  <c r="K43" i="76"/>
  <c r="C10" i="77" s="1"/>
  <c r="J43" i="76"/>
  <c r="B10" i="77" s="1"/>
  <c r="AG42" i="76"/>
  <c r="AC42"/>
  <c r="Y42"/>
  <c r="U42"/>
  <c r="AH42" s="1"/>
  <c r="AG41"/>
  <c r="AC41"/>
  <c r="Y41"/>
  <c r="U41"/>
  <c r="AH41" s="1"/>
  <c r="AG40"/>
  <c r="AC40"/>
  <c r="Y40"/>
  <c r="U40"/>
  <c r="AG39"/>
  <c r="AC39"/>
  <c r="Y39"/>
  <c r="U39"/>
  <c r="AH39" s="1"/>
  <c r="AI39" s="1"/>
  <c r="AG38"/>
  <c r="AC38"/>
  <c r="Y38"/>
  <c r="U38"/>
  <c r="AH38" s="1"/>
  <c r="AG37"/>
  <c r="AC37"/>
  <c r="Y37"/>
  <c r="U37"/>
  <c r="AH37" s="1"/>
  <c r="AG36"/>
  <c r="AC36"/>
  <c r="Y36"/>
  <c r="U36"/>
  <c r="AG35"/>
  <c r="AC35"/>
  <c r="Y35"/>
  <c r="U35"/>
  <c r="AH35" s="1"/>
  <c r="AI35" s="1"/>
  <c r="AG34"/>
  <c r="AC34"/>
  <c r="Y34"/>
  <c r="U34"/>
  <c r="AH34" s="1"/>
  <c r="AG33"/>
  <c r="AC33"/>
  <c r="AC43" s="1"/>
  <c r="R10" i="77" s="1"/>
  <c r="Y33" i="76"/>
  <c r="U33"/>
  <c r="U43" s="1"/>
  <c r="J10" i="77" s="1"/>
  <c r="AF31" i="76"/>
  <c r="U9" i="77" s="1"/>
  <c r="AE31" i="76"/>
  <c r="T9" i="77" s="1"/>
  <c r="AD31" i="76"/>
  <c r="S9" i="77" s="1"/>
  <c r="AB31" i="76"/>
  <c r="Q9" i="77" s="1"/>
  <c r="AA31" i="76"/>
  <c r="P9" i="77" s="1"/>
  <c r="Z31" i="76"/>
  <c r="O9" i="77" s="1"/>
  <c r="X31" i="76"/>
  <c r="M9" i="77" s="1"/>
  <c r="W31" i="76"/>
  <c r="L9" i="77" s="1"/>
  <c r="V31" i="76"/>
  <c r="K9" i="77" s="1"/>
  <c r="T31" i="76"/>
  <c r="I9" i="77" s="1"/>
  <c r="S31" i="76"/>
  <c r="H9" i="77" s="1"/>
  <c r="R31" i="76"/>
  <c r="G9" i="77" s="1"/>
  <c r="O31" i="76"/>
  <c r="F9" i="77" s="1"/>
  <c r="N31" i="76"/>
  <c r="E9" i="77" s="1"/>
  <c r="M31" i="76"/>
  <c r="D9" i="77" s="1"/>
  <c r="K31" i="76"/>
  <c r="C9" i="77" s="1"/>
  <c r="J31" i="76"/>
  <c r="B9" i="77" s="1"/>
  <c r="AG30" i="76"/>
  <c r="AC30"/>
  <c r="Y30"/>
  <c r="U30"/>
  <c r="AG29"/>
  <c r="AC29"/>
  <c r="Y29"/>
  <c r="U29"/>
  <c r="AG28"/>
  <c r="AC28"/>
  <c r="Y28"/>
  <c r="U28"/>
  <c r="AG27"/>
  <c r="AC27"/>
  <c r="Y27"/>
  <c r="U27"/>
  <c r="AG26"/>
  <c r="AC26"/>
  <c r="Y26"/>
  <c r="U26"/>
  <c r="AG25"/>
  <c r="AC25"/>
  <c r="Y25"/>
  <c r="U25"/>
  <c r="AG24"/>
  <c r="AC24"/>
  <c r="Y24"/>
  <c r="U24"/>
  <c r="AG23"/>
  <c r="AC23"/>
  <c r="Y23"/>
  <c r="U23"/>
  <c r="AG22"/>
  <c r="AC22"/>
  <c r="Y22"/>
  <c r="U22"/>
  <c r="AG21"/>
  <c r="AC21"/>
  <c r="Y21"/>
  <c r="U21"/>
  <c r="AF19"/>
  <c r="AE19"/>
  <c r="T8" i="77" s="1"/>
  <c r="AD19" i="76"/>
  <c r="AB19"/>
  <c r="Q8" i="77" s="1"/>
  <c r="AA19" i="76"/>
  <c r="P8" i="77" s="1"/>
  <c r="Z19" i="76"/>
  <c r="X19"/>
  <c r="M8" i="77" s="1"/>
  <c r="W19" i="76"/>
  <c r="L8" i="77" s="1"/>
  <c r="V19" i="76"/>
  <c r="T19"/>
  <c r="I8" i="77" s="1"/>
  <c r="S19" i="76"/>
  <c r="H8" i="77" s="1"/>
  <c r="R19" i="76"/>
  <c r="O19"/>
  <c r="N19"/>
  <c r="E8" i="77" s="1"/>
  <c r="M19" i="76"/>
  <c r="D8" i="77" s="1"/>
  <c r="K19" i="76"/>
  <c r="J19"/>
  <c r="AG18"/>
  <c r="AC18"/>
  <c r="Y18"/>
  <c r="U18"/>
  <c r="AG17"/>
  <c r="AC17"/>
  <c r="Y17"/>
  <c r="U17"/>
  <c r="AG16"/>
  <c r="AC16"/>
  <c r="Y16"/>
  <c r="U16"/>
  <c r="AG15"/>
  <c r="AC15"/>
  <c r="Y15"/>
  <c r="U15"/>
  <c r="AG14"/>
  <c r="AC14"/>
  <c r="Y14"/>
  <c r="U14"/>
  <c r="AG13"/>
  <c r="AC13"/>
  <c r="Y13"/>
  <c r="U13"/>
  <c r="AG12"/>
  <c r="AC12"/>
  <c r="Y12"/>
  <c r="U12"/>
  <c r="AG11"/>
  <c r="AC11"/>
  <c r="Y11"/>
  <c r="U11"/>
  <c r="AG10"/>
  <c r="AC10"/>
  <c r="Y10"/>
  <c r="U10"/>
  <c r="AG9"/>
  <c r="AC9"/>
  <c r="AC19" s="1"/>
  <c r="Y9"/>
  <c r="U9"/>
  <c r="U19" s="1"/>
  <c r="A3" i="77"/>
  <c r="C18" i="75"/>
  <c r="B18"/>
  <c r="Y17"/>
  <c r="A5"/>
  <c r="A24" s="1"/>
  <c r="A1"/>
  <c r="A191" i="74"/>
  <c r="AF190"/>
  <c r="U23" i="75" s="1"/>
  <c r="AE190" i="74"/>
  <c r="T23" i="75" s="1"/>
  <c r="AD190" i="74"/>
  <c r="S23" i="75" s="1"/>
  <c r="AB190" i="74"/>
  <c r="Q23" i="75" s="1"/>
  <c r="AA190" i="74"/>
  <c r="P23" i="75" s="1"/>
  <c r="Z190" i="74"/>
  <c r="O23" i="75" s="1"/>
  <c r="X190" i="74"/>
  <c r="M23" i="75" s="1"/>
  <c r="W190" i="74"/>
  <c r="L23" i="75" s="1"/>
  <c r="V190" i="74"/>
  <c r="K23" i="75" s="1"/>
  <c r="T190" i="74"/>
  <c r="I23" i="75" s="1"/>
  <c r="S190" i="74"/>
  <c r="H23" i="75" s="1"/>
  <c r="R190" i="74"/>
  <c r="G23" i="75" s="1"/>
  <c r="O190" i="74"/>
  <c r="F23" i="75" s="1"/>
  <c r="N190" i="74"/>
  <c r="E23" i="75" s="1"/>
  <c r="M190" i="74"/>
  <c r="D23" i="75" s="1"/>
  <c r="K190" i="74"/>
  <c r="C23" i="75" s="1"/>
  <c r="AG189" i="74"/>
  <c r="AC189"/>
  <c r="AC190" s="1"/>
  <c r="R23" i="75" s="1"/>
  <c r="Y189" i="74"/>
  <c r="U189"/>
  <c r="AF187"/>
  <c r="U22" i="75" s="1"/>
  <c r="AE187" i="74"/>
  <c r="T22" i="75" s="1"/>
  <c r="AD187" i="74"/>
  <c r="S22" i="75" s="1"/>
  <c r="AB187" i="74"/>
  <c r="Q22" i="75" s="1"/>
  <c r="AA187" i="74"/>
  <c r="P22" i="75" s="1"/>
  <c r="Z187" i="74"/>
  <c r="O22" i="75" s="1"/>
  <c r="X187" i="74"/>
  <c r="M22" i="75" s="1"/>
  <c r="W187" i="74"/>
  <c r="L22" i="75" s="1"/>
  <c r="V187" i="74"/>
  <c r="K22" i="75" s="1"/>
  <c r="T187" i="74"/>
  <c r="I22" i="75" s="1"/>
  <c r="S187" i="74"/>
  <c r="H22" i="75" s="1"/>
  <c r="R187" i="74"/>
  <c r="G22" i="75" s="1"/>
  <c r="O187" i="74"/>
  <c r="F22" i="75" s="1"/>
  <c r="N187" i="74"/>
  <c r="E22" i="75" s="1"/>
  <c r="M187" i="74"/>
  <c r="D22" i="75" s="1"/>
  <c r="K187" i="74"/>
  <c r="C22" i="75" s="1"/>
  <c r="J187" i="74"/>
  <c r="B22" i="75" s="1"/>
  <c r="AG186" i="74"/>
  <c r="AC186"/>
  <c r="Y186"/>
  <c r="U186"/>
  <c r="AG185"/>
  <c r="AC185"/>
  <c r="Y185"/>
  <c r="U185"/>
  <c r="AG184"/>
  <c r="AC184"/>
  <c r="Y184"/>
  <c r="U184"/>
  <c r="AG183"/>
  <c r="AC183"/>
  <c r="Y183"/>
  <c r="U183"/>
  <c r="AG182"/>
  <c r="AC182"/>
  <c r="Y182"/>
  <c r="U182"/>
  <c r="AG181"/>
  <c r="AC181"/>
  <c r="Y181"/>
  <c r="U181"/>
  <c r="AG180"/>
  <c r="AC180"/>
  <c r="Y180"/>
  <c r="U180"/>
  <c r="AG179"/>
  <c r="AC179"/>
  <c r="Y179"/>
  <c r="U179"/>
  <c r="AG178"/>
  <c r="AC178"/>
  <c r="Y178"/>
  <c r="U178"/>
  <c r="AG177"/>
  <c r="AC177"/>
  <c r="Y177"/>
  <c r="U177"/>
  <c r="AF175"/>
  <c r="U21" i="75" s="1"/>
  <c r="AE175" i="74"/>
  <c r="T21" i="75" s="1"/>
  <c r="AD175" i="74"/>
  <c r="S21" i="75" s="1"/>
  <c r="AB175" i="74"/>
  <c r="Q21" i="75" s="1"/>
  <c r="AA175" i="74"/>
  <c r="P21" i="75" s="1"/>
  <c r="Z175" i="74"/>
  <c r="O21" i="75" s="1"/>
  <c r="X175" i="74"/>
  <c r="M21" i="75" s="1"/>
  <c r="W175" i="74"/>
  <c r="L21" i="75" s="1"/>
  <c r="V175" i="74"/>
  <c r="K21" i="75" s="1"/>
  <c r="T175" i="74"/>
  <c r="I21" i="75" s="1"/>
  <c r="S175" i="74"/>
  <c r="H21" i="75" s="1"/>
  <c r="R175" i="74"/>
  <c r="G21" i="75" s="1"/>
  <c r="O175" i="74"/>
  <c r="F21" i="75" s="1"/>
  <c r="N175" i="74"/>
  <c r="E21" i="75" s="1"/>
  <c r="M175" i="74"/>
  <c r="D21" i="75" s="1"/>
  <c r="K175" i="74"/>
  <c r="C21" i="75" s="1"/>
  <c r="J175" i="74"/>
  <c r="B21" i="75" s="1"/>
  <c r="AG174" i="74"/>
  <c r="AC174"/>
  <c r="Y174"/>
  <c r="U174"/>
  <c r="AG173"/>
  <c r="AC173"/>
  <c r="Y173"/>
  <c r="U173"/>
  <c r="AG172"/>
  <c r="AC172"/>
  <c r="Y172"/>
  <c r="U172"/>
  <c r="AG171"/>
  <c r="AC171"/>
  <c r="Y171"/>
  <c r="U171"/>
  <c r="AG170"/>
  <c r="AC170"/>
  <c r="Y170"/>
  <c r="U170"/>
  <c r="AG169"/>
  <c r="AC169"/>
  <c r="Y169"/>
  <c r="U169"/>
  <c r="AG168"/>
  <c r="AC168"/>
  <c r="Y168"/>
  <c r="U168"/>
  <c r="AG167"/>
  <c r="AC167"/>
  <c r="Y167"/>
  <c r="U167"/>
  <c r="AG166"/>
  <c r="AC166"/>
  <c r="Y166"/>
  <c r="U166"/>
  <c r="AG165"/>
  <c r="AG175" s="1"/>
  <c r="V21" i="75" s="1"/>
  <c r="AC165" i="74"/>
  <c r="Y165"/>
  <c r="U165"/>
  <c r="AF163"/>
  <c r="U20" i="75" s="1"/>
  <c r="AE163" i="74"/>
  <c r="T20" i="75" s="1"/>
  <c r="AD163" i="74"/>
  <c r="S20" i="75" s="1"/>
  <c r="AB163" i="74"/>
  <c r="Q20" i="75" s="1"/>
  <c r="AA163" i="74"/>
  <c r="P20" i="75" s="1"/>
  <c r="Z163" i="74"/>
  <c r="O20" i="75" s="1"/>
  <c r="X163" i="74"/>
  <c r="M20" i="75" s="1"/>
  <c r="W163" i="74"/>
  <c r="L20" i="75" s="1"/>
  <c r="V163" i="74"/>
  <c r="K20" i="75" s="1"/>
  <c r="T163" i="74"/>
  <c r="I20" i="75" s="1"/>
  <c r="S163" i="74"/>
  <c r="H20" i="75" s="1"/>
  <c r="R163" i="74"/>
  <c r="G20" i="75" s="1"/>
  <c r="O163" i="74"/>
  <c r="F20" i="75" s="1"/>
  <c r="N163" i="74"/>
  <c r="E20" i="75" s="1"/>
  <c r="M163" i="74"/>
  <c r="D20" i="75" s="1"/>
  <c r="K163" i="74"/>
  <c r="C20" i="75" s="1"/>
  <c r="J163" i="74"/>
  <c r="B20" i="75" s="1"/>
  <c r="AG162" i="74"/>
  <c r="AC162"/>
  <c r="Y162"/>
  <c r="U162"/>
  <c r="AG161"/>
  <c r="AC161"/>
  <c r="Y161"/>
  <c r="U161"/>
  <c r="AH161" s="1"/>
  <c r="AG160"/>
  <c r="AC160"/>
  <c r="Y160"/>
  <c r="U160"/>
  <c r="AG159"/>
  <c r="AC159"/>
  <c r="Y159"/>
  <c r="U159"/>
  <c r="AH159" s="1"/>
  <c r="AI159" s="1"/>
  <c r="AG158"/>
  <c r="AC158"/>
  <c r="Y158"/>
  <c r="U158"/>
  <c r="AH158" s="1"/>
  <c r="AG157"/>
  <c r="AC157"/>
  <c r="Y157"/>
  <c r="U157"/>
  <c r="AH157" s="1"/>
  <c r="AG156"/>
  <c r="AC156"/>
  <c r="Y156"/>
  <c r="U156"/>
  <c r="AG155"/>
  <c r="AC155"/>
  <c r="Y155"/>
  <c r="U155"/>
  <c r="AH155" s="1"/>
  <c r="AI155" s="1"/>
  <c r="AG154"/>
  <c r="AC154"/>
  <c r="Y154"/>
  <c r="U154"/>
  <c r="AH154" s="1"/>
  <c r="AG153"/>
  <c r="AC153"/>
  <c r="Y153"/>
  <c r="U153"/>
  <c r="AF151"/>
  <c r="U19" i="75" s="1"/>
  <c r="AE151" i="74"/>
  <c r="T19" i="75" s="1"/>
  <c r="AD151" i="74"/>
  <c r="S19" i="75" s="1"/>
  <c r="AB151" i="74"/>
  <c r="Q19" i="75" s="1"/>
  <c r="AA151" i="74"/>
  <c r="P19" i="75" s="1"/>
  <c r="Z151" i="74"/>
  <c r="O19" i="75" s="1"/>
  <c r="X151" i="74"/>
  <c r="M19" i="75" s="1"/>
  <c r="W151" i="74"/>
  <c r="L19" i="75" s="1"/>
  <c r="V151" i="74"/>
  <c r="K19" i="75" s="1"/>
  <c r="T151" i="74"/>
  <c r="I19" i="75" s="1"/>
  <c r="S151" i="74"/>
  <c r="H19" i="75" s="1"/>
  <c r="R151" i="74"/>
  <c r="G19" i="75" s="1"/>
  <c r="O151" i="74"/>
  <c r="F19" i="75" s="1"/>
  <c r="N151" i="74"/>
  <c r="E19" i="75" s="1"/>
  <c r="M151" i="74"/>
  <c r="D19" i="75" s="1"/>
  <c r="K151" i="74"/>
  <c r="C19" i="75" s="1"/>
  <c r="J151" i="74"/>
  <c r="B19" i="75" s="1"/>
  <c r="AG150" i="74"/>
  <c r="AC150"/>
  <c r="Y150"/>
  <c r="U150"/>
  <c r="AG149"/>
  <c r="AC149"/>
  <c r="Y149"/>
  <c r="U149"/>
  <c r="AG148"/>
  <c r="AC148"/>
  <c r="Y148"/>
  <c r="U148"/>
  <c r="AG147"/>
  <c r="AC147"/>
  <c r="Y147"/>
  <c r="U147"/>
  <c r="AG146"/>
  <c r="AC146"/>
  <c r="Y146"/>
  <c r="U146"/>
  <c r="AG145"/>
  <c r="AC145"/>
  <c r="Y145"/>
  <c r="U145"/>
  <c r="AG144"/>
  <c r="AC144"/>
  <c r="Y144"/>
  <c r="U144"/>
  <c r="AG143"/>
  <c r="AC143"/>
  <c r="Y143"/>
  <c r="U143"/>
  <c r="AG142"/>
  <c r="AC142"/>
  <c r="Y142"/>
  <c r="U142"/>
  <c r="AG141"/>
  <c r="AC141"/>
  <c r="Y141"/>
  <c r="U141"/>
  <c r="AF139"/>
  <c r="U18" i="75" s="1"/>
  <c r="AE139" i="74"/>
  <c r="T18" i="75" s="1"/>
  <c r="AD139" i="74"/>
  <c r="S18" i="75" s="1"/>
  <c r="AB139" i="74"/>
  <c r="Q18" i="75" s="1"/>
  <c r="AA139" i="74"/>
  <c r="P18" i="75" s="1"/>
  <c r="Z139" i="74"/>
  <c r="O18" i="75" s="1"/>
  <c r="X139" i="74"/>
  <c r="M18" i="75" s="1"/>
  <c r="W139" i="74"/>
  <c r="L18" i="75" s="1"/>
  <c r="V139" i="74"/>
  <c r="K18" i="75" s="1"/>
  <c r="T139" i="74"/>
  <c r="I18" i="75" s="1"/>
  <c r="S139" i="74"/>
  <c r="H18" i="75" s="1"/>
  <c r="R139" i="74"/>
  <c r="G18" i="75" s="1"/>
  <c r="O139" i="74"/>
  <c r="F18" i="75" s="1"/>
  <c r="N139" i="74"/>
  <c r="E18" i="75" s="1"/>
  <c r="M139" i="74"/>
  <c r="D18" i="75" s="1"/>
  <c r="AG138" i="74"/>
  <c r="AC138"/>
  <c r="Y138"/>
  <c r="U138"/>
  <c r="AH138" s="1"/>
  <c r="AG137"/>
  <c r="AC137"/>
  <c r="Y137"/>
  <c r="U137"/>
  <c r="AH137" s="1"/>
  <c r="AG136"/>
  <c r="AC136"/>
  <c r="Y136"/>
  <c r="U136"/>
  <c r="AG135"/>
  <c r="AC135"/>
  <c r="Y135"/>
  <c r="U135"/>
  <c r="AH135" s="1"/>
  <c r="AI135" s="1"/>
  <c r="AG134"/>
  <c r="AC134"/>
  <c r="Y134"/>
  <c r="U134"/>
  <c r="AH134" s="1"/>
  <c r="AG133"/>
  <c r="AC133"/>
  <c r="Y133"/>
  <c r="U133"/>
  <c r="AH133" s="1"/>
  <c r="AG132"/>
  <c r="AC132"/>
  <c r="Y132"/>
  <c r="U132"/>
  <c r="AG131"/>
  <c r="AC131"/>
  <c r="Y131"/>
  <c r="U131"/>
  <c r="AH131" s="1"/>
  <c r="AI131" s="1"/>
  <c r="AG130"/>
  <c r="AC130"/>
  <c r="Y130"/>
  <c r="U130"/>
  <c r="AH130" s="1"/>
  <c r="AG129"/>
  <c r="AC129"/>
  <c r="Y129"/>
  <c r="U129"/>
  <c r="AF127"/>
  <c r="U17" i="75" s="1"/>
  <c r="AE127" i="74"/>
  <c r="T17" i="75" s="1"/>
  <c r="AD127" i="74"/>
  <c r="S17" i="75" s="1"/>
  <c r="AB127" i="74"/>
  <c r="Q17" i="75" s="1"/>
  <c r="AA127" i="74"/>
  <c r="P17" i="75" s="1"/>
  <c r="Z127" i="74"/>
  <c r="O17" i="75" s="1"/>
  <c r="X127" i="74"/>
  <c r="M17" i="75" s="1"/>
  <c r="W127" i="74"/>
  <c r="L17" i="75" s="1"/>
  <c r="V127" i="74"/>
  <c r="K17" i="75" s="1"/>
  <c r="T127" i="74"/>
  <c r="I17" i="75" s="1"/>
  <c r="S127" i="74"/>
  <c r="H17" i="75" s="1"/>
  <c r="R127" i="74"/>
  <c r="G17" i="75" s="1"/>
  <c r="O127" i="74"/>
  <c r="F17" i="75" s="1"/>
  <c r="N127" i="74"/>
  <c r="E17" i="75" s="1"/>
  <c r="M127" i="74"/>
  <c r="D17" i="75" s="1"/>
  <c r="K127" i="74"/>
  <c r="C17" i="75" s="1"/>
  <c r="J127" i="74"/>
  <c r="B17" i="75" s="1"/>
  <c r="AG126" i="74"/>
  <c r="AC126"/>
  <c r="Y126"/>
  <c r="U126"/>
  <c r="AG125"/>
  <c r="AC125"/>
  <c r="Y125"/>
  <c r="U125"/>
  <c r="AG124"/>
  <c r="AC124"/>
  <c r="Y124"/>
  <c r="U124"/>
  <c r="AG123"/>
  <c r="AC123"/>
  <c r="Y123"/>
  <c r="U123"/>
  <c r="AG122"/>
  <c r="AC122"/>
  <c r="Y122"/>
  <c r="U122"/>
  <c r="AG121"/>
  <c r="AC121"/>
  <c r="Y121"/>
  <c r="U121"/>
  <c r="AG120"/>
  <c r="AC120"/>
  <c r="Y120"/>
  <c r="U120"/>
  <c r="AG119"/>
  <c r="AC119"/>
  <c r="Y119"/>
  <c r="U119"/>
  <c r="AG118"/>
  <c r="AC118"/>
  <c r="Y118"/>
  <c r="U118"/>
  <c r="AG117"/>
  <c r="AC117"/>
  <c r="Y117"/>
  <c r="U117"/>
  <c r="AF115"/>
  <c r="U16" i="75" s="1"/>
  <c r="AE115" i="74"/>
  <c r="T16" i="75" s="1"/>
  <c r="AD115" i="74"/>
  <c r="S16" i="75" s="1"/>
  <c r="AB115" i="74"/>
  <c r="Q16" i="75" s="1"/>
  <c r="AA115" i="74"/>
  <c r="P16" i="75" s="1"/>
  <c r="Z115" i="74"/>
  <c r="O16" i="75" s="1"/>
  <c r="X115" i="74"/>
  <c r="M16" i="75" s="1"/>
  <c r="W115" i="74"/>
  <c r="L16" i="75" s="1"/>
  <c r="V115" i="74"/>
  <c r="K16" i="75" s="1"/>
  <c r="T115" i="74"/>
  <c r="I16" i="75" s="1"/>
  <c r="S115" i="74"/>
  <c r="H16" i="75" s="1"/>
  <c r="R115" i="74"/>
  <c r="G16" i="75" s="1"/>
  <c r="O115" i="74"/>
  <c r="F16" i="75" s="1"/>
  <c r="N115" i="74"/>
  <c r="E16" i="75" s="1"/>
  <c r="M115" i="74"/>
  <c r="D16" i="75" s="1"/>
  <c r="K115" i="74"/>
  <c r="C16" i="75" s="1"/>
  <c r="J115" i="74"/>
  <c r="B16" i="75" s="1"/>
  <c r="AG114" i="74"/>
  <c r="AC114"/>
  <c r="Y114"/>
  <c r="U114"/>
  <c r="AG113"/>
  <c r="AC113"/>
  <c r="Y113"/>
  <c r="U113"/>
  <c r="AG112"/>
  <c r="AC112"/>
  <c r="Y112"/>
  <c r="U112"/>
  <c r="AG111"/>
  <c r="AC111"/>
  <c r="Y111"/>
  <c r="U111"/>
  <c r="AG110"/>
  <c r="AC110"/>
  <c r="Y110"/>
  <c r="U110"/>
  <c r="AG109"/>
  <c r="AC109"/>
  <c r="Y109"/>
  <c r="U109"/>
  <c r="AG108"/>
  <c r="AC108"/>
  <c r="Y108"/>
  <c r="U108"/>
  <c r="AG107"/>
  <c r="AC107"/>
  <c r="Y107"/>
  <c r="U107"/>
  <c r="AG106"/>
  <c r="AC106"/>
  <c r="Y106"/>
  <c r="U106"/>
  <c r="AG105"/>
  <c r="AC105"/>
  <c r="Y105"/>
  <c r="U105"/>
  <c r="AF103"/>
  <c r="U15" i="75" s="1"/>
  <c r="AE103" i="74"/>
  <c r="T15" i="75" s="1"/>
  <c r="AD103" i="74"/>
  <c r="S15" i="75" s="1"/>
  <c r="AB103" i="74"/>
  <c r="Q15" i="75" s="1"/>
  <c r="AA103" i="74"/>
  <c r="P15" i="75" s="1"/>
  <c r="Z103" i="74"/>
  <c r="O15" i="75" s="1"/>
  <c r="X103" i="74"/>
  <c r="M15" i="75" s="1"/>
  <c r="W103" i="74"/>
  <c r="L15" i="75" s="1"/>
  <c r="V103" i="74"/>
  <c r="K15" i="75" s="1"/>
  <c r="T103" i="74"/>
  <c r="I15" i="75" s="1"/>
  <c r="S103" i="74"/>
  <c r="H15" i="75" s="1"/>
  <c r="R103" i="74"/>
  <c r="G15" i="75" s="1"/>
  <c r="O103" i="74"/>
  <c r="F15" i="75" s="1"/>
  <c r="N103" i="74"/>
  <c r="E15" i="75" s="1"/>
  <c r="M103" i="74"/>
  <c r="D15" i="75" s="1"/>
  <c r="K103" i="74"/>
  <c r="C15" i="75" s="1"/>
  <c r="J103" i="74"/>
  <c r="B15" i="75" s="1"/>
  <c r="AG102" i="74"/>
  <c r="AC102"/>
  <c r="Y102"/>
  <c r="U102"/>
  <c r="AG101"/>
  <c r="AC101"/>
  <c r="Y101"/>
  <c r="U101"/>
  <c r="AG100"/>
  <c r="AC100"/>
  <c r="Y100"/>
  <c r="U100"/>
  <c r="AG99"/>
  <c r="AC99"/>
  <c r="Y99"/>
  <c r="U99"/>
  <c r="AG98"/>
  <c r="AC98"/>
  <c r="Y98"/>
  <c r="U98"/>
  <c r="AG97"/>
  <c r="AC97"/>
  <c r="Y97"/>
  <c r="U97"/>
  <c r="AG96"/>
  <c r="AC96"/>
  <c r="Y96"/>
  <c r="U96"/>
  <c r="AG95"/>
  <c r="AC95"/>
  <c r="Y95"/>
  <c r="U95"/>
  <c r="AG94"/>
  <c r="AC94"/>
  <c r="Y94"/>
  <c r="U94"/>
  <c r="AG93"/>
  <c r="AC93"/>
  <c r="Y93"/>
  <c r="U93"/>
  <c r="AF91"/>
  <c r="U14" i="75" s="1"/>
  <c r="AE91" i="74"/>
  <c r="T14" i="75" s="1"/>
  <c r="AD91" i="74"/>
  <c r="S14" i="75" s="1"/>
  <c r="AB91" i="74"/>
  <c r="Q14" i="75" s="1"/>
  <c r="AA91" i="74"/>
  <c r="P14" i="75" s="1"/>
  <c r="Z91" i="74"/>
  <c r="O14" i="75" s="1"/>
  <c r="X91" i="74"/>
  <c r="M14" i="75" s="1"/>
  <c r="W91" i="74"/>
  <c r="L14" i="75" s="1"/>
  <c r="V91" i="74"/>
  <c r="K14" i="75" s="1"/>
  <c r="T91" i="74"/>
  <c r="I14" i="75" s="1"/>
  <c r="S91" i="74"/>
  <c r="H14" i="75" s="1"/>
  <c r="R91" i="74"/>
  <c r="G14" i="75" s="1"/>
  <c r="O91" i="74"/>
  <c r="F14" i="75" s="1"/>
  <c r="N91" i="74"/>
  <c r="E14" i="75" s="1"/>
  <c r="M91" i="74"/>
  <c r="D14" i="75" s="1"/>
  <c r="K91" i="74"/>
  <c r="C14" i="75" s="1"/>
  <c r="J91" i="74"/>
  <c r="B14" i="75" s="1"/>
  <c r="AG90" i="74"/>
  <c r="AC90"/>
  <c r="Y90"/>
  <c r="U90"/>
  <c r="AH90" s="1"/>
  <c r="AG89"/>
  <c r="AC89"/>
  <c r="Y89"/>
  <c r="U89"/>
  <c r="AH89" s="1"/>
  <c r="AG88"/>
  <c r="AC88"/>
  <c r="Y88"/>
  <c r="U88"/>
  <c r="AG87"/>
  <c r="AC87"/>
  <c r="Y87"/>
  <c r="U87"/>
  <c r="AH87" s="1"/>
  <c r="AI87" s="1"/>
  <c r="AG86"/>
  <c r="AC86"/>
  <c r="Y86"/>
  <c r="U86"/>
  <c r="AH86" s="1"/>
  <c r="AG85"/>
  <c r="AC85"/>
  <c r="Y85"/>
  <c r="U85"/>
  <c r="AH85" s="1"/>
  <c r="AG84"/>
  <c r="AC84"/>
  <c r="Y84"/>
  <c r="U84"/>
  <c r="AG83"/>
  <c r="AC83"/>
  <c r="Y83"/>
  <c r="U83"/>
  <c r="AH83" s="1"/>
  <c r="AI83" s="1"/>
  <c r="AG82"/>
  <c r="AC82"/>
  <c r="Y82"/>
  <c r="U82"/>
  <c r="AH82" s="1"/>
  <c r="AG81"/>
  <c r="AC81"/>
  <c r="Y81"/>
  <c r="U81"/>
  <c r="AF79"/>
  <c r="U13" i="75" s="1"/>
  <c r="AE79" i="74"/>
  <c r="T13" i="75" s="1"/>
  <c r="AD79" i="74"/>
  <c r="S13" i="75" s="1"/>
  <c r="AB79" i="74"/>
  <c r="Q13" i="75" s="1"/>
  <c r="AA79" i="74"/>
  <c r="P13" i="75" s="1"/>
  <c r="Z79" i="74"/>
  <c r="O13" i="75" s="1"/>
  <c r="X79" i="74"/>
  <c r="M13" i="75" s="1"/>
  <c r="W79" i="74"/>
  <c r="L13" i="75" s="1"/>
  <c r="V79" i="74"/>
  <c r="K13" i="75" s="1"/>
  <c r="T79" i="74"/>
  <c r="I13" i="75" s="1"/>
  <c r="S79" i="74"/>
  <c r="H13" i="75" s="1"/>
  <c r="R79" i="74"/>
  <c r="G13" i="75" s="1"/>
  <c r="O79" i="74"/>
  <c r="F13" i="75" s="1"/>
  <c r="N79" i="74"/>
  <c r="E13" i="75" s="1"/>
  <c r="M79" i="74"/>
  <c r="D13" i="75" s="1"/>
  <c r="K79" i="74"/>
  <c r="C13" i="75" s="1"/>
  <c r="J79" i="74"/>
  <c r="B13" i="75" s="1"/>
  <c r="AG78" i="74"/>
  <c r="AC78"/>
  <c r="Y78"/>
  <c r="U78"/>
  <c r="AG77"/>
  <c r="AC77"/>
  <c r="Y77"/>
  <c r="U77"/>
  <c r="AG76"/>
  <c r="AC76"/>
  <c r="Y76"/>
  <c r="U76"/>
  <c r="AG75"/>
  <c r="AC75"/>
  <c r="Y75"/>
  <c r="U75"/>
  <c r="AG74"/>
  <c r="AC74"/>
  <c r="Y74"/>
  <c r="U74"/>
  <c r="AG73"/>
  <c r="AC73"/>
  <c r="Y73"/>
  <c r="U73"/>
  <c r="AG72"/>
  <c r="AC72"/>
  <c r="Y72"/>
  <c r="U72"/>
  <c r="AG71"/>
  <c r="AC71"/>
  <c r="Y71"/>
  <c r="U71"/>
  <c r="AG70"/>
  <c r="AC70"/>
  <c r="Y70"/>
  <c r="U70"/>
  <c r="AG69"/>
  <c r="AC69"/>
  <c r="Y69"/>
  <c r="U69"/>
  <c r="AF67"/>
  <c r="U12" i="75" s="1"/>
  <c r="AE67" i="74"/>
  <c r="T12" i="75" s="1"/>
  <c r="AD67" i="74"/>
  <c r="S12" i="75" s="1"/>
  <c r="AB67" i="74"/>
  <c r="Q12" i="75" s="1"/>
  <c r="AA67" i="74"/>
  <c r="P12" i="75" s="1"/>
  <c r="Z67" i="74"/>
  <c r="O12" i="75" s="1"/>
  <c r="X67" i="74"/>
  <c r="M12" i="75" s="1"/>
  <c r="W67" i="74"/>
  <c r="L12" i="75" s="1"/>
  <c r="V67" i="74"/>
  <c r="K12" i="75" s="1"/>
  <c r="T67" i="74"/>
  <c r="I12" i="75" s="1"/>
  <c r="S67" i="74"/>
  <c r="H12" i="75" s="1"/>
  <c r="R67" i="74"/>
  <c r="G12" i="75" s="1"/>
  <c r="O67" i="74"/>
  <c r="F12" i="75" s="1"/>
  <c r="N67" i="74"/>
  <c r="E12" i="75" s="1"/>
  <c r="M67" i="74"/>
  <c r="D12" i="75" s="1"/>
  <c r="K67" i="74"/>
  <c r="C12" i="75" s="1"/>
  <c r="J67" i="74"/>
  <c r="B12" i="75" s="1"/>
  <c r="AG66" i="74"/>
  <c r="AC66"/>
  <c r="Y66"/>
  <c r="U66"/>
  <c r="AG65"/>
  <c r="AC65"/>
  <c r="Y65"/>
  <c r="U65"/>
  <c r="AG64"/>
  <c r="AC64"/>
  <c r="Y64"/>
  <c r="U64"/>
  <c r="AG63"/>
  <c r="AC63"/>
  <c r="Y63"/>
  <c r="U63"/>
  <c r="AG62"/>
  <c r="AC62"/>
  <c r="Y62"/>
  <c r="U62"/>
  <c r="AG61"/>
  <c r="AC61"/>
  <c r="Y61"/>
  <c r="U61"/>
  <c r="AG60"/>
  <c r="AC60"/>
  <c r="Y60"/>
  <c r="U60"/>
  <c r="AG59"/>
  <c r="AC59"/>
  <c r="Y59"/>
  <c r="U59"/>
  <c r="AG58"/>
  <c r="AC58"/>
  <c r="Y58"/>
  <c r="U58"/>
  <c r="AG57"/>
  <c r="AC57"/>
  <c r="Y57"/>
  <c r="U57"/>
  <c r="AF55"/>
  <c r="U11" i="75" s="1"/>
  <c r="AE55" i="74"/>
  <c r="T11" i="75" s="1"/>
  <c r="AD55" i="74"/>
  <c r="S11" i="75" s="1"/>
  <c r="AB55" i="74"/>
  <c r="Q11" i="75" s="1"/>
  <c r="AA55" i="74"/>
  <c r="P11" i="75" s="1"/>
  <c r="Z55" i="74"/>
  <c r="O11" i="75" s="1"/>
  <c r="X55" i="74"/>
  <c r="M11" i="75" s="1"/>
  <c r="W55" i="74"/>
  <c r="L11" i="75" s="1"/>
  <c r="V55" i="74"/>
  <c r="K11" i="75" s="1"/>
  <c r="T55" i="74"/>
  <c r="I11" i="75" s="1"/>
  <c r="S55" i="74"/>
  <c r="H11" i="75" s="1"/>
  <c r="R55" i="74"/>
  <c r="G11" i="75" s="1"/>
  <c r="O55" i="74"/>
  <c r="F11" i="75" s="1"/>
  <c r="N55" i="74"/>
  <c r="E11" i="75" s="1"/>
  <c r="M55" i="74"/>
  <c r="D11" i="75" s="1"/>
  <c r="K55" i="74"/>
  <c r="C11" i="75" s="1"/>
  <c r="J55" i="74"/>
  <c r="B11" i="75" s="1"/>
  <c r="AG54" i="74"/>
  <c r="AC54"/>
  <c r="Y54"/>
  <c r="U54"/>
  <c r="AG53"/>
  <c r="AC53"/>
  <c r="Y53"/>
  <c r="U53"/>
  <c r="AG52"/>
  <c r="AC52"/>
  <c r="Y52"/>
  <c r="U52"/>
  <c r="AG51"/>
  <c r="AC51"/>
  <c r="Y51"/>
  <c r="U51"/>
  <c r="AG50"/>
  <c r="AC50"/>
  <c r="Y50"/>
  <c r="U50"/>
  <c r="AG49"/>
  <c r="AC49"/>
  <c r="Y49"/>
  <c r="U49"/>
  <c r="AG48"/>
  <c r="AC48"/>
  <c r="Y48"/>
  <c r="U48"/>
  <c r="AG47"/>
  <c r="AC47"/>
  <c r="Y47"/>
  <c r="U47"/>
  <c r="AG46"/>
  <c r="AC46"/>
  <c r="Y46"/>
  <c r="U46"/>
  <c r="AG45"/>
  <c r="AC45"/>
  <c r="Y45"/>
  <c r="U45"/>
  <c r="AF43"/>
  <c r="U10" i="75" s="1"/>
  <c r="AE43" i="74"/>
  <c r="T10" i="75" s="1"/>
  <c r="AD43" i="74"/>
  <c r="S10" i="75" s="1"/>
  <c r="AB43" i="74"/>
  <c r="Q10" i="75" s="1"/>
  <c r="AA43" i="74"/>
  <c r="P10" i="75" s="1"/>
  <c r="Z43" i="74"/>
  <c r="O10" i="75" s="1"/>
  <c r="X43" i="74"/>
  <c r="M10" i="75" s="1"/>
  <c r="W43" i="74"/>
  <c r="L10" i="75" s="1"/>
  <c r="V43" i="74"/>
  <c r="K10" i="75" s="1"/>
  <c r="T43" i="74"/>
  <c r="I10" i="75" s="1"/>
  <c r="S43" i="74"/>
  <c r="H10" i="75" s="1"/>
  <c r="R43" i="74"/>
  <c r="G10" i="75" s="1"/>
  <c r="O43" i="74"/>
  <c r="F10" i="75" s="1"/>
  <c r="N43" i="74"/>
  <c r="E10" i="75" s="1"/>
  <c r="M43" i="74"/>
  <c r="D10" i="75" s="1"/>
  <c r="K43" i="74"/>
  <c r="C10" i="75" s="1"/>
  <c r="J43" i="74"/>
  <c r="B10" i="75" s="1"/>
  <c r="AG42" i="74"/>
  <c r="AC42"/>
  <c r="Y42"/>
  <c r="U42"/>
  <c r="AH42" s="1"/>
  <c r="AG41"/>
  <c r="AC41"/>
  <c r="Y41"/>
  <c r="U41"/>
  <c r="AH41" s="1"/>
  <c r="AG40"/>
  <c r="AC40"/>
  <c r="Y40"/>
  <c r="U40"/>
  <c r="AG39"/>
  <c r="AC39"/>
  <c r="Y39"/>
  <c r="U39"/>
  <c r="AH39" s="1"/>
  <c r="AI39" s="1"/>
  <c r="AG38"/>
  <c r="AC38"/>
  <c r="Y38"/>
  <c r="U38"/>
  <c r="AH38" s="1"/>
  <c r="AG37"/>
  <c r="AC37"/>
  <c r="Y37"/>
  <c r="U37"/>
  <c r="AH37" s="1"/>
  <c r="AG36"/>
  <c r="AC36"/>
  <c r="Y36"/>
  <c r="U36"/>
  <c r="AG35"/>
  <c r="AC35"/>
  <c r="Y35"/>
  <c r="U35"/>
  <c r="AH35" s="1"/>
  <c r="AI35" s="1"/>
  <c r="AG34"/>
  <c r="AC34"/>
  <c r="Y34"/>
  <c r="U34"/>
  <c r="AH34" s="1"/>
  <c r="AG33"/>
  <c r="AC33"/>
  <c r="Y33"/>
  <c r="U33"/>
  <c r="AF31"/>
  <c r="U9" i="75" s="1"/>
  <c r="AE31" i="74"/>
  <c r="T9" i="75" s="1"/>
  <c r="AD31" i="74"/>
  <c r="S9" i="75" s="1"/>
  <c r="AB31" i="74"/>
  <c r="Q9" i="75" s="1"/>
  <c r="AA31" i="74"/>
  <c r="P9" i="75" s="1"/>
  <c r="Z31" i="74"/>
  <c r="O9" i="75" s="1"/>
  <c r="X31" i="74"/>
  <c r="M9" i="75" s="1"/>
  <c r="W31" i="74"/>
  <c r="L9" i="75" s="1"/>
  <c r="V31" i="74"/>
  <c r="K9" i="75" s="1"/>
  <c r="T31" i="74"/>
  <c r="I9" i="75" s="1"/>
  <c r="S31" i="74"/>
  <c r="H9" i="75" s="1"/>
  <c r="R31" i="74"/>
  <c r="G9" i="75" s="1"/>
  <c r="O31" i="74"/>
  <c r="F9" i="75" s="1"/>
  <c r="N31" i="74"/>
  <c r="E9" i="75" s="1"/>
  <c r="M31" i="74"/>
  <c r="D9" i="75" s="1"/>
  <c r="K31" i="74"/>
  <c r="C9" i="75" s="1"/>
  <c r="J31" i="74"/>
  <c r="B9" i="75" s="1"/>
  <c r="AG30" i="74"/>
  <c r="AC30"/>
  <c r="Y30"/>
  <c r="U30"/>
  <c r="AG29"/>
  <c r="AC29"/>
  <c r="Y29"/>
  <c r="U29"/>
  <c r="AG28"/>
  <c r="AC28"/>
  <c r="Y28"/>
  <c r="U28"/>
  <c r="AG27"/>
  <c r="AC27"/>
  <c r="Y27"/>
  <c r="U27"/>
  <c r="AG26"/>
  <c r="AC26"/>
  <c r="Y26"/>
  <c r="U26"/>
  <c r="AG25"/>
  <c r="AC25"/>
  <c r="Y25"/>
  <c r="U25"/>
  <c r="AG24"/>
  <c r="AC24"/>
  <c r="Y24"/>
  <c r="U24"/>
  <c r="AG23"/>
  <c r="AC23"/>
  <c r="Y23"/>
  <c r="U23"/>
  <c r="AG22"/>
  <c r="AC22"/>
  <c r="Y22"/>
  <c r="U22"/>
  <c r="AG21"/>
  <c r="AC21"/>
  <c r="Y21"/>
  <c r="U21"/>
  <c r="AF19"/>
  <c r="U8" i="75" s="1"/>
  <c r="AE19" i="74"/>
  <c r="T8" i="75" s="1"/>
  <c r="AD19" i="74"/>
  <c r="S8" i="75" s="1"/>
  <c r="AB19" i="74"/>
  <c r="Q8" i="75" s="1"/>
  <c r="AA19" i="74"/>
  <c r="Z19"/>
  <c r="O8" i="75" s="1"/>
  <c r="X19" i="74"/>
  <c r="M8" i="75" s="1"/>
  <c r="W19" i="74"/>
  <c r="L8" i="75" s="1"/>
  <c r="V19" i="74"/>
  <c r="K8" i="75" s="1"/>
  <c r="T19" i="74"/>
  <c r="I8" i="75" s="1"/>
  <c r="S19" i="74"/>
  <c r="R19"/>
  <c r="G8" i="75" s="1"/>
  <c r="O19" i="74"/>
  <c r="F8" i="75" s="1"/>
  <c r="N19" i="74"/>
  <c r="E8" i="75" s="1"/>
  <c r="M19" i="74"/>
  <c r="D8" i="75" s="1"/>
  <c r="K19" i="74"/>
  <c r="C8" i="75" s="1"/>
  <c r="J19" i="74"/>
  <c r="B8" i="75" s="1"/>
  <c r="AG18" i="74"/>
  <c r="AC18"/>
  <c r="Y18"/>
  <c r="U18"/>
  <c r="AG17"/>
  <c r="AC17"/>
  <c r="Y17"/>
  <c r="U17"/>
  <c r="AG16"/>
  <c r="AC16"/>
  <c r="Y16"/>
  <c r="U16"/>
  <c r="AG15"/>
  <c r="AC15"/>
  <c r="Y15"/>
  <c r="U15"/>
  <c r="AG14"/>
  <c r="AC14"/>
  <c r="Y14"/>
  <c r="U14"/>
  <c r="AG13"/>
  <c r="AC13"/>
  <c r="Y13"/>
  <c r="U13"/>
  <c r="AG12"/>
  <c r="AC12"/>
  <c r="Y12"/>
  <c r="U12"/>
  <c r="AG11"/>
  <c r="AC11"/>
  <c r="Y11"/>
  <c r="U11"/>
  <c r="AG10"/>
  <c r="AC10"/>
  <c r="Y10"/>
  <c r="U10"/>
  <c r="AG9"/>
  <c r="AC9"/>
  <c r="Y9"/>
  <c r="U9"/>
  <c r="A3" i="75"/>
  <c r="C18" i="67"/>
  <c r="B18"/>
  <c r="Y17"/>
  <c r="A5"/>
  <c r="A24" s="1"/>
  <c r="A3"/>
  <c r="A1"/>
  <c r="A191" i="66"/>
  <c r="AF190"/>
  <c r="U23" i="67" s="1"/>
  <c r="AE190" i="66"/>
  <c r="T23" i="67" s="1"/>
  <c r="AD190" i="66"/>
  <c r="S23" i="67" s="1"/>
  <c r="AB190" i="66"/>
  <c r="Q23" i="67" s="1"/>
  <c r="AA190" i="66"/>
  <c r="P23" i="67" s="1"/>
  <c r="Z190" i="66"/>
  <c r="O23" i="67" s="1"/>
  <c r="X190" i="66"/>
  <c r="M23" i="67" s="1"/>
  <c r="W190" i="66"/>
  <c r="L23" i="67" s="1"/>
  <c r="V190" i="66"/>
  <c r="K23" i="67" s="1"/>
  <c r="T190" i="66"/>
  <c r="I23" i="67" s="1"/>
  <c r="S190" i="66"/>
  <c r="H23" i="67" s="1"/>
  <c r="R190" i="66"/>
  <c r="G23" i="67" s="1"/>
  <c r="O190" i="66"/>
  <c r="F23" i="67" s="1"/>
  <c r="N190" i="66"/>
  <c r="E23" i="67" s="1"/>
  <c r="M190" i="66"/>
  <c r="D23" i="67" s="1"/>
  <c r="K190" i="66"/>
  <c r="C23" i="67" s="1"/>
  <c r="AG189" i="66"/>
  <c r="AC189"/>
  <c r="Y189"/>
  <c r="U189"/>
  <c r="AF187"/>
  <c r="U22" i="67" s="1"/>
  <c r="AE187" i="66"/>
  <c r="T22" i="67" s="1"/>
  <c r="AD187" i="66"/>
  <c r="S22" i="67" s="1"/>
  <c r="AB187" i="66"/>
  <c r="Q22" i="67" s="1"/>
  <c r="AA187" i="66"/>
  <c r="P22" i="67" s="1"/>
  <c r="Z187" i="66"/>
  <c r="O22" i="67" s="1"/>
  <c r="X187" i="66"/>
  <c r="M22" i="67" s="1"/>
  <c r="W187" i="66"/>
  <c r="L22" i="67" s="1"/>
  <c r="V187" i="66"/>
  <c r="K22" i="67" s="1"/>
  <c r="T187" i="66"/>
  <c r="I22" i="67" s="1"/>
  <c r="S187" i="66"/>
  <c r="H22" i="67" s="1"/>
  <c r="R187" i="66"/>
  <c r="G22" i="67" s="1"/>
  <c r="O187" i="66"/>
  <c r="F22" i="67" s="1"/>
  <c r="N187" i="66"/>
  <c r="E22" i="67" s="1"/>
  <c r="M187" i="66"/>
  <c r="D22" i="67" s="1"/>
  <c r="K187" i="66"/>
  <c r="C22" i="67" s="1"/>
  <c r="J187" i="66"/>
  <c r="B22" i="67" s="1"/>
  <c r="AG186" i="66"/>
  <c r="AC186"/>
  <c r="Y186"/>
  <c r="U186"/>
  <c r="AG185"/>
  <c r="AC185"/>
  <c r="Y185"/>
  <c r="U185"/>
  <c r="AG184"/>
  <c r="AC184"/>
  <c r="Y184"/>
  <c r="U184"/>
  <c r="AG183"/>
  <c r="AC183"/>
  <c r="Y183"/>
  <c r="U183"/>
  <c r="AG182"/>
  <c r="AC182"/>
  <c r="Y182"/>
  <c r="U182"/>
  <c r="AG181"/>
  <c r="AC181"/>
  <c r="Y181"/>
  <c r="U181"/>
  <c r="AG180"/>
  <c r="AC180"/>
  <c r="Y180"/>
  <c r="U180"/>
  <c r="AG179"/>
  <c r="AC179"/>
  <c r="Y179"/>
  <c r="U179"/>
  <c r="AG178"/>
  <c r="AC178"/>
  <c r="Y178"/>
  <c r="U178"/>
  <c r="AG177"/>
  <c r="AG187" s="1"/>
  <c r="V22" i="67" s="1"/>
  <c r="AC177" i="66"/>
  <c r="Y177"/>
  <c r="Y187" s="1"/>
  <c r="N22" i="67" s="1"/>
  <c r="U177" i="66"/>
  <c r="AF175"/>
  <c r="U21" i="67" s="1"/>
  <c r="AE175" i="66"/>
  <c r="T21" i="67" s="1"/>
  <c r="AD175" i="66"/>
  <c r="S21" i="67" s="1"/>
  <c r="AB175" i="66"/>
  <c r="Q21" i="67" s="1"/>
  <c r="AA175" i="66"/>
  <c r="P21" i="67" s="1"/>
  <c r="Z175" i="66"/>
  <c r="O21" i="67" s="1"/>
  <c r="X175" i="66"/>
  <c r="M21" i="67" s="1"/>
  <c r="W175" i="66"/>
  <c r="L21" i="67" s="1"/>
  <c r="V175" i="66"/>
  <c r="K21" i="67" s="1"/>
  <c r="T175" i="66"/>
  <c r="I21" i="67" s="1"/>
  <c r="S175" i="66"/>
  <c r="H21" i="67" s="1"/>
  <c r="R175" i="66"/>
  <c r="G21" i="67" s="1"/>
  <c r="O175" i="66"/>
  <c r="F21" i="67" s="1"/>
  <c r="N175" i="66"/>
  <c r="E21" i="67" s="1"/>
  <c r="M175" i="66"/>
  <c r="D21" i="67" s="1"/>
  <c r="K175" i="66"/>
  <c r="C21" i="67" s="1"/>
  <c r="J175" i="66"/>
  <c r="B21" i="67" s="1"/>
  <c r="AG174" i="66"/>
  <c r="AC174"/>
  <c r="Y174"/>
  <c r="U174"/>
  <c r="AH174" s="1"/>
  <c r="AG173"/>
  <c r="AC173"/>
  <c r="Y173"/>
  <c r="U173"/>
  <c r="AG172"/>
  <c r="AC172"/>
  <c r="Y172"/>
  <c r="U172"/>
  <c r="AH172" s="1"/>
  <c r="AI172" s="1"/>
  <c r="AG171"/>
  <c r="AC171"/>
  <c r="Y171"/>
  <c r="U171"/>
  <c r="AH171" s="1"/>
  <c r="AG170"/>
  <c r="AC170"/>
  <c r="Y170"/>
  <c r="U170"/>
  <c r="AH170" s="1"/>
  <c r="AG169"/>
  <c r="AC169"/>
  <c r="Y169"/>
  <c r="U169"/>
  <c r="AG168"/>
  <c r="AC168"/>
  <c r="Y168"/>
  <c r="U168"/>
  <c r="AH168" s="1"/>
  <c r="AI168" s="1"/>
  <c r="AG167"/>
  <c r="AC167"/>
  <c r="Y167"/>
  <c r="U167"/>
  <c r="AH167" s="1"/>
  <c r="AG166"/>
  <c r="AC166"/>
  <c r="Y166"/>
  <c r="U166"/>
  <c r="AH166" s="1"/>
  <c r="AG165"/>
  <c r="AC165"/>
  <c r="Y165"/>
  <c r="U165"/>
  <c r="AF163"/>
  <c r="U20" i="67" s="1"/>
  <c r="AE163" i="66"/>
  <c r="T20" i="67" s="1"/>
  <c r="AD163" i="66"/>
  <c r="S20" i="67" s="1"/>
  <c r="AB163" i="66"/>
  <c r="Q20" i="67" s="1"/>
  <c r="AA163" i="66"/>
  <c r="P20" i="67" s="1"/>
  <c r="Z163" i="66"/>
  <c r="O20" i="67" s="1"/>
  <c r="X163" i="66"/>
  <c r="M20" i="67" s="1"/>
  <c r="W163" i="66"/>
  <c r="L20" i="67" s="1"/>
  <c r="V163" i="66"/>
  <c r="K20" i="67" s="1"/>
  <c r="T163" i="66"/>
  <c r="I20" i="67" s="1"/>
  <c r="S163" i="66"/>
  <c r="H20" i="67" s="1"/>
  <c r="R163" i="66"/>
  <c r="G20" i="67" s="1"/>
  <c r="O163" i="66"/>
  <c r="F20" i="67" s="1"/>
  <c r="N163" i="66"/>
  <c r="E20" i="67" s="1"/>
  <c r="M163" i="66"/>
  <c r="D20" i="67" s="1"/>
  <c r="K163" i="66"/>
  <c r="C20" i="67" s="1"/>
  <c r="J163" i="66"/>
  <c r="B20" i="67" s="1"/>
  <c r="AG162" i="66"/>
  <c r="AC162"/>
  <c r="Y162"/>
  <c r="U162"/>
  <c r="AG161"/>
  <c r="AC161"/>
  <c r="Y161"/>
  <c r="U161"/>
  <c r="AG160"/>
  <c r="AC160"/>
  <c r="Y160"/>
  <c r="U160"/>
  <c r="AG159"/>
  <c r="AC159"/>
  <c r="Y159"/>
  <c r="U159"/>
  <c r="AG158"/>
  <c r="AC158"/>
  <c r="Y158"/>
  <c r="U158"/>
  <c r="AG157"/>
  <c r="AC157"/>
  <c r="Y157"/>
  <c r="U157"/>
  <c r="AG156"/>
  <c r="AC156"/>
  <c r="Y156"/>
  <c r="U156"/>
  <c r="AG155"/>
  <c r="AC155"/>
  <c r="Y155"/>
  <c r="U155"/>
  <c r="AG154"/>
  <c r="AC154"/>
  <c r="Y154"/>
  <c r="U154"/>
  <c r="AG153"/>
  <c r="AG163" s="1"/>
  <c r="V20" i="67" s="1"/>
  <c r="AC153" i="66"/>
  <c r="Y153"/>
  <c r="Y163" s="1"/>
  <c r="N20" i="67" s="1"/>
  <c r="U153" i="66"/>
  <c r="AF151"/>
  <c r="U19" i="67" s="1"/>
  <c r="AE151" i="66"/>
  <c r="T19" i="67" s="1"/>
  <c r="AD151" i="66"/>
  <c r="S19" i="67" s="1"/>
  <c r="AB151" i="66"/>
  <c r="Q19" i="67" s="1"/>
  <c r="AA151" i="66"/>
  <c r="P19" i="67" s="1"/>
  <c r="Z151" i="66"/>
  <c r="O19" i="67" s="1"/>
  <c r="X151" i="66"/>
  <c r="M19" i="67" s="1"/>
  <c r="W151" i="66"/>
  <c r="L19" i="67" s="1"/>
  <c r="V151" i="66"/>
  <c r="K19" i="67" s="1"/>
  <c r="T151" i="66"/>
  <c r="I19" i="67" s="1"/>
  <c r="S151" i="66"/>
  <c r="H19" i="67" s="1"/>
  <c r="R151" i="66"/>
  <c r="G19" i="67" s="1"/>
  <c r="O151" i="66"/>
  <c r="F19" i="67" s="1"/>
  <c r="N151" i="66"/>
  <c r="E19" i="67" s="1"/>
  <c r="M151" i="66"/>
  <c r="D19" i="67" s="1"/>
  <c r="K151" i="66"/>
  <c r="C19" i="67" s="1"/>
  <c r="J151" i="66"/>
  <c r="B19" i="67" s="1"/>
  <c r="AG150" i="66"/>
  <c r="AC150"/>
  <c r="Y150"/>
  <c r="U150"/>
  <c r="AG149"/>
  <c r="AC149"/>
  <c r="Y149"/>
  <c r="U149"/>
  <c r="AG148"/>
  <c r="AC148"/>
  <c r="Y148"/>
  <c r="U148"/>
  <c r="AG147"/>
  <c r="AC147"/>
  <c r="Y147"/>
  <c r="U147"/>
  <c r="AG146"/>
  <c r="AC146"/>
  <c r="Y146"/>
  <c r="U146"/>
  <c r="AG145"/>
  <c r="AC145"/>
  <c r="Y145"/>
  <c r="U145"/>
  <c r="AG144"/>
  <c r="AC144"/>
  <c r="Y144"/>
  <c r="U144"/>
  <c r="AG143"/>
  <c r="AC143"/>
  <c r="Y143"/>
  <c r="U143"/>
  <c r="AG142"/>
  <c r="AC142"/>
  <c r="Y142"/>
  <c r="U142"/>
  <c r="AG141"/>
  <c r="AC141"/>
  <c r="Y141"/>
  <c r="U141"/>
  <c r="AF139"/>
  <c r="U18" i="67" s="1"/>
  <c r="AE139" i="66"/>
  <c r="T18" i="67" s="1"/>
  <c r="AD139" i="66"/>
  <c r="S18" i="67" s="1"/>
  <c r="AB139" i="66"/>
  <c r="Q18" i="67" s="1"/>
  <c r="AA139" i="66"/>
  <c r="P18" i="67" s="1"/>
  <c r="Z139" i="66"/>
  <c r="O18" i="67" s="1"/>
  <c r="X139" i="66"/>
  <c r="M18" i="67" s="1"/>
  <c r="W139" i="66"/>
  <c r="L18" i="67" s="1"/>
  <c r="V139" i="66"/>
  <c r="K18" i="67" s="1"/>
  <c r="T139" i="66"/>
  <c r="I18" i="67" s="1"/>
  <c r="S139" i="66"/>
  <c r="H18" i="67" s="1"/>
  <c r="R139" i="66"/>
  <c r="G18" i="67" s="1"/>
  <c r="O139" i="66"/>
  <c r="F18" i="67" s="1"/>
  <c r="N139" i="66"/>
  <c r="E18" i="67" s="1"/>
  <c r="M139" i="66"/>
  <c r="D18" i="67" s="1"/>
  <c r="AG138" i="66"/>
  <c r="AC138"/>
  <c r="Y138"/>
  <c r="U138"/>
  <c r="AG137"/>
  <c r="AC137"/>
  <c r="Y137"/>
  <c r="U137"/>
  <c r="AG136"/>
  <c r="AC136"/>
  <c r="Y136"/>
  <c r="U136"/>
  <c r="AG135"/>
  <c r="AC135"/>
  <c r="Y135"/>
  <c r="U135"/>
  <c r="AG134"/>
  <c r="AC134"/>
  <c r="Y134"/>
  <c r="U134"/>
  <c r="AG133"/>
  <c r="AC133"/>
  <c r="Y133"/>
  <c r="U133"/>
  <c r="AG132"/>
  <c r="AC132"/>
  <c r="Y132"/>
  <c r="U132"/>
  <c r="AG131"/>
  <c r="AC131"/>
  <c r="Y131"/>
  <c r="U131"/>
  <c r="AG130"/>
  <c r="AC130"/>
  <c r="Y130"/>
  <c r="U130"/>
  <c r="AG129"/>
  <c r="AG139" s="1"/>
  <c r="V18" i="67" s="1"/>
  <c r="AC129" i="66"/>
  <c r="Y129"/>
  <c r="Y139" s="1"/>
  <c r="N18" i="67" s="1"/>
  <c r="U129" i="66"/>
  <c r="AF127"/>
  <c r="U17" i="67" s="1"/>
  <c r="AE127" i="66"/>
  <c r="T17" i="67" s="1"/>
  <c r="AD127" i="66"/>
  <c r="S17" i="67" s="1"/>
  <c r="AB127" i="66"/>
  <c r="Q17" i="67" s="1"/>
  <c r="AA127" i="66"/>
  <c r="P17" i="67" s="1"/>
  <c r="Z127" i="66"/>
  <c r="O17" i="67" s="1"/>
  <c r="X127" i="66"/>
  <c r="M17" i="67" s="1"/>
  <c r="W127" i="66"/>
  <c r="L17" i="67" s="1"/>
  <c r="V127" i="66"/>
  <c r="K17" i="67" s="1"/>
  <c r="T127" i="66"/>
  <c r="I17" i="67" s="1"/>
  <c r="S127" i="66"/>
  <c r="H17" i="67" s="1"/>
  <c r="R127" i="66"/>
  <c r="G17" i="67" s="1"/>
  <c r="O127" i="66"/>
  <c r="F17" i="67" s="1"/>
  <c r="N127" i="66"/>
  <c r="E17" i="67" s="1"/>
  <c r="M127" i="66"/>
  <c r="D17" i="67" s="1"/>
  <c r="K127" i="66"/>
  <c r="C17" i="67" s="1"/>
  <c r="J127" i="66"/>
  <c r="B17" i="67" s="1"/>
  <c r="AG126" i="66"/>
  <c r="AC126"/>
  <c r="Y126"/>
  <c r="U126"/>
  <c r="AG125"/>
  <c r="AC125"/>
  <c r="Y125"/>
  <c r="U125"/>
  <c r="AG124"/>
  <c r="AC124"/>
  <c r="Y124"/>
  <c r="U124"/>
  <c r="AG123"/>
  <c r="AC123"/>
  <c r="Y123"/>
  <c r="U123"/>
  <c r="AG122"/>
  <c r="AC122"/>
  <c r="Y122"/>
  <c r="U122"/>
  <c r="AG121"/>
  <c r="AC121"/>
  <c r="Y121"/>
  <c r="U121"/>
  <c r="AG120"/>
  <c r="AC120"/>
  <c r="Y120"/>
  <c r="U120"/>
  <c r="AG119"/>
  <c r="AC119"/>
  <c r="Y119"/>
  <c r="U119"/>
  <c r="AG118"/>
  <c r="AC118"/>
  <c r="Y118"/>
  <c r="U118"/>
  <c r="AG117"/>
  <c r="AC117"/>
  <c r="Y117"/>
  <c r="U117"/>
  <c r="AF115"/>
  <c r="U16" i="67" s="1"/>
  <c r="AE115" i="66"/>
  <c r="T16" i="67" s="1"/>
  <c r="AD115" i="66"/>
  <c r="S16" i="67" s="1"/>
  <c r="AB115" i="66"/>
  <c r="Q16" i="67" s="1"/>
  <c r="AA115" i="66"/>
  <c r="P16" i="67" s="1"/>
  <c r="Z115" i="66"/>
  <c r="O16" i="67" s="1"/>
  <c r="X115" i="66"/>
  <c r="M16" i="67" s="1"/>
  <c r="W115" i="66"/>
  <c r="L16" i="67" s="1"/>
  <c r="V115" i="66"/>
  <c r="K16" i="67" s="1"/>
  <c r="T115" i="66"/>
  <c r="I16" i="67" s="1"/>
  <c r="S115" i="66"/>
  <c r="H16" i="67" s="1"/>
  <c r="R115" i="66"/>
  <c r="G16" i="67" s="1"/>
  <c r="O115" i="66"/>
  <c r="F16" i="67" s="1"/>
  <c r="N115" i="66"/>
  <c r="E16" i="67" s="1"/>
  <c r="M115" i="66"/>
  <c r="D16" i="67" s="1"/>
  <c r="K115" i="66"/>
  <c r="C16" i="67" s="1"/>
  <c r="J115" i="66"/>
  <c r="B16" i="67" s="1"/>
  <c r="AG114" i="66"/>
  <c r="AC114"/>
  <c r="Y114"/>
  <c r="U114"/>
  <c r="AG113"/>
  <c r="AC113"/>
  <c r="Y113"/>
  <c r="U113"/>
  <c r="AG112"/>
  <c r="AC112"/>
  <c r="Y112"/>
  <c r="U112"/>
  <c r="AG111"/>
  <c r="AC111"/>
  <c r="Y111"/>
  <c r="U111"/>
  <c r="AG110"/>
  <c r="AC110"/>
  <c r="Y110"/>
  <c r="U110"/>
  <c r="AG109"/>
  <c r="AC109"/>
  <c r="Y109"/>
  <c r="U109"/>
  <c r="AG108"/>
  <c r="AC108"/>
  <c r="Y108"/>
  <c r="U108"/>
  <c r="AG107"/>
  <c r="AC107"/>
  <c r="Y107"/>
  <c r="U107"/>
  <c r="AG106"/>
  <c r="AC106"/>
  <c r="Y106"/>
  <c r="U106"/>
  <c r="AG105"/>
  <c r="AG115" s="1"/>
  <c r="V16" i="67" s="1"/>
  <c r="AC105" i="66"/>
  <c r="Y105"/>
  <c r="Y115" s="1"/>
  <c r="N16" i="67" s="1"/>
  <c r="U105" i="66"/>
  <c r="AF103"/>
  <c r="U15" i="67" s="1"/>
  <c r="AE103" i="66"/>
  <c r="T15" i="67" s="1"/>
  <c r="AD103" i="66"/>
  <c r="S15" i="67" s="1"/>
  <c r="AB103" i="66"/>
  <c r="Q15" i="67" s="1"/>
  <c r="AA103" i="66"/>
  <c r="P15" i="67" s="1"/>
  <c r="Z103" i="66"/>
  <c r="O15" i="67" s="1"/>
  <c r="X103" i="66"/>
  <c r="M15" i="67" s="1"/>
  <c r="W103" i="66"/>
  <c r="L15" i="67" s="1"/>
  <c r="V103" i="66"/>
  <c r="K15" i="67" s="1"/>
  <c r="T103" i="66"/>
  <c r="I15" i="67" s="1"/>
  <c r="S103" i="66"/>
  <c r="H15" i="67" s="1"/>
  <c r="R103" i="66"/>
  <c r="G15" i="67" s="1"/>
  <c r="O103" i="66"/>
  <c r="F15" i="67" s="1"/>
  <c r="N103" i="66"/>
  <c r="E15" i="67" s="1"/>
  <c r="M103" i="66"/>
  <c r="D15" i="67" s="1"/>
  <c r="K103" i="66"/>
  <c r="C15" i="67" s="1"/>
  <c r="J103" i="66"/>
  <c r="B15" i="67" s="1"/>
  <c r="AG102" i="66"/>
  <c r="AC102"/>
  <c r="Y102"/>
  <c r="U102"/>
  <c r="AG101"/>
  <c r="AC101"/>
  <c r="Y101"/>
  <c r="U101"/>
  <c r="AG100"/>
  <c r="AC100"/>
  <c r="Y100"/>
  <c r="U100"/>
  <c r="AG99"/>
  <c r="AC99"/>
  <c r="Y99"/>
  <c r="U99"/>
  <c r="AG98"/>
  <c r="AC98"/>
  <c r="Y98"/>
  <c r="U98"/>
  <c r="AG97"/>
  <c r="AC97"/>
  <c r="Y97"/>
  <c r="U97"/>
  <c r="AG96"/>
  <c r="AC96"/>
  <c r="Y96"/>
  <c r="U96"/>
  <c r="AG95"/>
  <c r="AC95"/>
  <c r="Y95"/>
  <c r="U95"/>
  <c r="AG94"/>
  <c r="AC94"/>
  <c r="Y94"/>
  <c r="U94"/>
  <c r="AG93"/>
  <c r="AC93"/>
  <c r="Y93"/>
  <c r="U93"/>
  <c r="AF91"/>
  <c r="U14" i="67" s="1"/>
  <c r="AE91" i="66"/>
  <c r="T14" i="67" s="1"/>
  <c r="AD91" i="66"/>
  <c r="S14" i="67" s="1"/>
  <c r="AB91" i="66"/>
  <c r="Q14" i="67" s="1"/>
  <c r="AA91" i="66"/>
  <c r="P14" i="67" s="1"/>
  <c r="Z91" i="66"/>
  <c r="O14" i="67" s="1"/>
  <c r="X91" i="66"/>
  <c r="M14" i="67" s="1"/>
  <c r="W91" i="66"/>
  <c r="L14" i="67" s="1"/>
  <c r="V91" i="66"/>
  <c r="K14" i="67" s="1"/>
  <c r="T91" i="66"/>
  <c r="I14" i="67" s="1"/>
  <c r="S91" i="66"/>
  <c r="H14" i="67" s="1"/>
  <c r="R91" i="66"/>
  <c r="G14" i="67" s="1"/>
  <c r="O91" i="66"/>
  <c r="F14" i="67" s="1"/>
  <c r="N91" i="66"/>
  <c r="E14" i="67" s="1"/>
  <c r="M91" i="66"/>
  <c r="D14" i="67" s="1"/>
  <c r="K91" i="66"/>
  <c r="C14" i="67" s="1"/>
  <c r="J91" i="66"/>
  <c r="B14" i="67" s="1"/>
  <c r="AG90" i="66"/>
  <c r="AC90"/>
  <c r="Y90"/>
  <c r="U90"/>
  <c r="AG89"/>
  <c r="AC89"/>
  <c r="Y89"/>
  <c r="U89"/>
  <c r="AG88"/>
  <c r="AC88"/>
  <c r="Y88"/>
  <c r="U88"/>
  <c r="AG87"/>
  <c r="AC87"/>
  <c r="Y87"/>
  <c r="U87"/>
  <c r="AG86"/>
  <c r="AC86"/>
  <c r="Y86"/>
  <c r="U86"/>
  <c r="AG85"/>
  <c r="AC85"/>
  <c r="Y85"/>
  <c r="U85"/>
  <c r="AG84"/>
  <c r="AC84"/>
  <c r="Y84"/>
  <c r="U84"/>
  <c r="AG83"/>
  <c r="AC83"/>
  <c r="Y83"/>
  <c r="U83"/>
  <c r="AG82"/>
  <c r="AC82"/>
  <c r="Y82"/>
  <c r="U82"/>
  <c r="AG81"/>
  <c r="AG91" s="1"/>
  <c r="V14" i="67" s="1"/>
  <c r="AC81" i="66"/>
  <c r="Y81"/>
  <c r="Y91" s="1"/>
  <c r="N14" i="67" s="1"/>
  <c r="U81" i="66"/>
  <c r="AF79"/>
  <c r="U13" i="67" s="1"/>
  <c r="AE79" i="66"/>
  <c r="T13" i="67" s="1"/>
  <c r="AD79" i="66"/>
  <c r="S13" i="67" s="1"/>
  <c r="AB79" i="66"/>
  <c r="Q13" i="67" s="1"/>
  <c r="AA79" i="66"/>
  <c r="P13" i="67" s="1"/>
  <c r="Z79" i="66"/>
  <c r="O13" i="67" s="1"/>
  <c r="X79" i="66"/>
  <c r="M13" i="67" s="1"/>
  <c r="W79" i="66"/>
  <c r="L13" i="67" s="1"/>
  <c r="V79" i="66"/>
  <c r="K13" i="67" s="1"/>
  <c r="T79" i="66"/>
  <c r="I13" i="67" s="1"/>
  <c r="S79" i="66"/>
  <c r="H13" i="67" s="1"/>
  <c r="R79" i="66"/>
  <c r="G13" i="67" s="1"/>
  <c r="O79" i="66"/>
  <c r="F13" i="67" s="1"/>
  <c r="N79" i="66"/>
  <c r="E13" i="67" s="1"/>
  <c r="M79" i="66"/>
  <c r="D13" i="67" s="1"/>
  <c r="K79" i="66"/>
  <c r="C13" i="67" s="1"/>
  <c r="J79" i="66"/>
  <c r="B13" i="67" s="1"/>
  <c r="AG78" i="66"/>
  <c r="AC78"/>
  <c r="Y78"/>
  <c r="U78"/>
  <c r="AG77"/>
  <c r="AC77"/>
  <c r="Y77"/>
  <c r="U77"/>
  <c r="AG76"/>
  <c r="AC76"/>
  <c r="Y76"/>
  <c r="U76"/>
  <c r="AG75"/>
  <c r="AC75"/>
  <c r="Y75"/>
  <c r="U75"/>
  <c r="AG74"/>
  <c r="AC74"/>
  <c r="Y74"/>
  <c r="U74"/>
  <c r="AG73"/>
  <c r="AC73"/>
  <c r="Y73"/>
  <c r="U73"/>
  <c r="AG72"/>
  <c r="AC72"/>
  <c r="Y72"/>
  <c r="U72"/>
  <c r="AG71"/>
  <c r="AC71"/>
  <c r="Y71"/>
  <c r="U71"/>
  <c r="AG70"/>
  <c r="AC70"/>
  <c r="Y70"/>
  <c r="U70"/>
  <c r="AG69"/>
  <c r="AC69"/>
  <c r="Y69"/>
  <c r="U69"/>
  <c r="AF67"/>
  <c r="U12" i="67" s="1"/>
  <c r="AE67" i="66"/>
  <c r="T12" i="67" s="1"/>
  <c r="AD67" i="66"/>
  <c r="S12" i="67" s="1"/>
  <c r="AB67" i="66"/>
  <c r="Q12" i="67" s="1"/>
  <c r="AA67" i="66"/>
  <c r="P12" i="67" s="1"/>
  <c r="Z67" i="66"/>
  <c r="O12" i="67" s="1"/>
  <c r="X67" i="66"/>
  <c r="M12" i="67" s="1"/>
  <c r="W67" i="66"/>
  <c r="L12" i="67" s="1"/>
  <c r="V67" i="66"/>
  <c r="K12" i="67" s="1"/>
  <c r="T67" i="66"/>
  <c r="I12" i="67" s="1"/>
  <c r="S67" i="66"/>
  <c r="H12" i="67" s="1"/>
  <c r="R67" i="66"/>
  <c r="G12" i="67" s="1"/>
  <c r="O67" i="66"/>
  <c r="F12" i="67" s="1"/>
  <c r="N67" i="66"/>
  <c r="E12" i="67" s="1"/>
  <c r="M67" i="66"/>
  <c r="D12" i="67" s="1"/>
  <c r="K67" i="66"/>
  <c r="C12" i="67" s="1"/>
  <c r="J67" i="66"/>
  <c r="B12" i="67" s="1"/>
  <c r="AG66" i="66"/>
  <c r="AC66"/>
  <c r="Y66"/>
  <c r="U66"/>
  <c r="AG65"/>
  <c r="AC65"/>
  <c r="Y65"/>
  <c r="U65"/>
  <c r="AG64"/>
  <c r="AC64"/>
  <c r="Y64"/>
  <c r="U64"/>
  <c r="AG63"/>
  <c r="AC63"/>
  <c r="Y63"/>
  <c r="U63"/>
  <c r="AG62"/>
  <c r="AC62"/>
  <c r="Y62"/>
  <c r="U62"/>
  <c r="AG61"/>
  <c r="AC61"/>
  <c r="Y61"/>
  <c r="U61"/>
  <c r="AG60"/>
  <c r="AC60"/>
  <c r="Y60"/>
  <c r="U60"/>
  <c r="AG59"/>
  <c r="AC59"/>
  <c r="Y59"/>
  <c r="U59"/>
  <c r="AG58"/>
  <c r="AC58"/>
  <c r="Y58"/>
  <c r="U58"/>
  <c r="AG57"/>
  <c r="AG67" s="1"/>
  <c r="V12" i="67" s="1"/>
  <c r="AC57" i="66"/>
  <c r="Y57"/>
  <c r="Y67" s="1"/>
  <c r="N12" i="67" s="1"/>
  <c r="U57" i="66"/>
  <c r="AF55"/>
  <c r="U11" i="67" s="1"/>
  <c r="AE55" i="66"/>
  <c r="T11" i="67" s="1"/>
  <c r="AD55" i="66"/>
  <c r="S11" i="67" s="1"/>
  <c r="AB55" i="66"/>
  <c r="Q11" i="67" s="1"/>
  <c r="AA55" i="66"/>
  <c r="P11" i="67" s="1"/>
  <c r="Z55" i="66"/>
  <c r="O11" i="67" s="1"/>
  <c r="X55" i="66"/>
  <c r="M11" i="67" s="1"/>
  <c r="W55" i="66"/>
  <c r="L11" i="67" s="1"/>
  <c r="V55" i="66"/>
  <c r="K11" i="67" s="1"/>
  <c r="T55" i="66"/>
  <c r="I11" i="67" s="1"/>
  <c r="S55" i="66"/>
  <c r="H11" i="67" s="1"/>
  <c r="R55" i="66"/>
  <c r="G11" i="67" s="1"/>
  <c r="O55" i="66"/>
  <c r="F11" i="67" s="1"/>
  <c r="N55" i="66"/>
  <c r="E11" i="67" s="1"/>
  <c r="M55" i="66"/>
  <c r="D11" i="67" s="1"/>
  <c r="K55" i="66"/>
  <c r="C11" i="67" s="1"/>
  <c r="J55" i="66"/>
  <c r="B11" i="67" s="1"/>
  <c r="AG54" i="66"/>
  <c r="AC54"/>
  <c r="Y54"/>
  <c r="U54"/>
  <c r="AG53"/>
  <c r="AC53"/>
  <c r="Y53"/>
  <c r="U53"/>
  <c r="AG52"/>
  <c r="AC52"/>
  <c r="Y52"/>
  <c r="U52"/>
  <c r="AG51"/>
  <c r="AC51"/>
  <c r="Y51"/>
  <c r="U51"/>
  <c r="AG50"/>
  <c r="AC50"/>
  <c r="Y50"/>
  <c r="U50"/>
  <c r="AG49"/>
  <c r="AC49"/>
  <c r="Y49"/>
  <c r="U49"/>
  <c r="AG48"/>
  <c r="AC48"/>
  <c r="Y48"/>
  <c r="U48"/>
  <c r="AG47"/>
  <c r="AC47"/>
  <c r="Y47"/>
  <c r="U47"/>
  <c r="AG46"/>
  <c r="AC46"/>
  <c r="Y46"/>
  <c r="U46"/>
  <c r="AG45"/>
  <c r="AC45"/>
  <c r="Y45"/>
  <c r="U45"/>
  <c r="AF43"/>
  <c r="U10" i="67" s="1"/>
  <c r="AE43" i="66"/>
  <c r="T10" i="67" s="1"/>
  <c r="AD43" i="66"/>
  <c r="S10" i="67" s="1"/>
  <c r="AB43" i="66"/>
  <c r="Q10" i="67" s="1"/>
  <c r="AA43" i="66"/>
  <c r="P10" i="67" s="1"/>
  <c r="Z43" i="66"/>
  <c r="O10" i="67" s="1"/>
  <c r="X43" i="66"/>
  <c r="M10" i="67" s="1"/>
  <c r="W43" i="66"/>
  <c r="L10" i="67" s="1"/>
  <c r="V43" i="66"/>
  <c r="K10" i="67" s="1"/>
  <c r="T43" i="66"/>
  <c r="I10" i="67" s="1"/>
  <c r="S43" i="66"/>
  <c r="H10" i="67" s="1"/>
  <c r="R43" i="66"/>
  <c r="G10" i="67" s="1"/>
  <c r="O43" i="66"/>
  <c r="F10" i="67" s="1"/>
  <c r="N43" i="66"/>
  <c r="E10" i="67" s="1"/>
  <c r="M43" i="66"/>
  <c r="D10" i="67" s="1"/>
  <c r="K43" i="66"/>
  <c r="C10" i="67" s="1"/>
  <c r="J43" i="66"/>
  <c r="B10" i="67" s="1"/>
  <c r="AG42" i="66"/>
  <c r="AC42"/>
  <c r="Y42"/>
  <c r="U42"/>
  <c r="AG41"/>
  <c r="AC41"/>
  <c r="Y41"/>
  <c r="U41"/>
  <c r="AG40"/>
  <c r="AC40"/>
  <c r="Y40"/>
  <c r="U40"/>
  <c r="AG39"/>
  <c r="AC39"/>
  <c r="Y39"/>
  <c r="U39"/>
  <c r="AG38"/>
  <c r="AC38"/>
  <c r="Y38"/>
  <c r="U38"/>
  <c r="AG37"/>
  <c r="AC37"/>
  <c r="Y37"/>
  <c r="U37"/>
  <c r="AG36"/>
  <c r="AC36"/>
  <c r="Y36"/>
  <c r="U36"/>
  <c r="AG35"/>
  <c r="AC35"/>
  <c r="Y35"/>
  <c r="U35"/>
  <c r="AG34"/>
  <c r="AC34"/>
  <c r="Y34"/>
  <c r="U34"/>
  <c r="AG33"/>
  <c r="AG43" s="1"/>
  <c r="V10" i="67" s="1"/>
  <c r="AC33" i="66"/>
  <c r="Y33"/>
  <c r="Y43" s="1"/>
  <c r="N10" i="67" s="1"/>
  <c r="U33" i="66"/>
  <c r="AF31"/>
  <c r="U9" i="67" s="1"/>
  <c r="AE31" i="66"/>
  <c r="T9" i="67" s="1"/>
  <c r="AD31" i="66"/>
  <c r="S9" i="67" s="1"/>
  <c r="AB31" i="66"/>
  <c r="Q9" i="67" s="1"/>
  <c r="AA31" i="66"/>
  <c r="P9" i="67" s="1"/>
  <c r="Z31" i="66"/>
  <c r="O9" i="67" s="1"/>
  <c r="X31" i="66"/>
  <c r="M9" i="67" s="1"/>
  <c r="W31" i="66"/>
  <c r="L9" i="67" s="1"/>
  <c r="V31" i="66"/>
  <c r="K9" i="67" s="1"/>
  <c r="T31" i="66"/>
  <c r="I9" i="67" s="1"/>
  <c r="S31" i="66"/>
  <c r="H9" i="67" s="1"/>
  <c r="R31" i="66"/>
  <c r="G9" i="67" s="1"/>
  <c r="O31" i="66"/>
  <c r="F9" i="67" s="1"/>
  <c r="N31" i="66"/>
  <c r="E9" i="67" s="1"/>
  <c r="M31" i="66"/>
  <c r="D9" i="67" s="1"/>
  <c r="K31" i="66"/>
  <c r="C9" i="67" s="1"/>
  <c r="J31" i="66"/>
  <c r="B9" i="67" s="1"/>
  <c r="AG30" i="66"/>
  <c r="AC30"/>
  <c r="Y30"/>
  <c r="U30"/>
  <c r="AG29"/>
  <c r="AC29"/>
  <c r="Y29"/>
  <c r="U29"/>
  <c r="AG28"/>
  <c r="AC28"/>
  <c r="Y28"/>
  <c r="U28"/>
  <c r="AG27"/>
  <c r="AC27"/>
  <c r="Y27"/>
  <c r="U27"/>
  <c r="AG26"/>
  <c r="AC26"/>
  <c r="Y26"/>
  <c r="U26"/>
  <c r="AG25"/>
  <c r="AC25"/>
  <c r="Y25"/>
  <c r="U25"/>
  <c r="AG24"/>
  <c r="AC24"/>
  <c r="Y24"/>
  <c r="U24"/>
  <c r="AG23"/>
  <c r="AC23"/>
  <c r="Y23"/>
  <c r="U23"/>
  <c r="AG22"/>
  <c r="AC22"/>
  <c r="Y22"/>
  <c r="U22"/>
  <c r="AG21"/>
  <c r="AC21"/>
  <c r="Y21"/>
  <c r="U21"/>
  <c r="AF19"/>
  <c r="AE19"/>
  <c r="T8" i="67" s="1"/>
  <c r="AD19" i="66"/>
  <c r="AB19"/>
  <c r="AA19"/>
  <c r="P8" i="67" s="1"/>
  <c r="Z19" i="66"/>
  <c r="X19"/>
  <c r="W19"/>
  <c r="L8" i="67" s="1"/>
  <c r="V19" i="66"/>
  <c r="T19"/>
  <c r="I8" i="67" s="1"/>
  <c r="S19" i="66"/>
  <c r="H8" i="67" s="1"/>
  <c r="R19" i="66"/>
  <c r="O19"/>
  <c r="F8" i="67" s="1"/>
  <c r="N19" i="66"/>
  <c r="E8" i="67" s="1"/>
  <c r="M19" i="66"/>
  <c r="D8" i="67" s="1"/>
  <c r="K19" i="66"/>
  <c r="J19"/>
  <c r="B8" i="67" s="1"/>
  <c r="AG18" i="66"/>
  <c r="AC18"/>
  <c r="Y18"/>
  <c r="U18"/>
  <c r="AG17"/>
  <c r="AC17"/>
  <c r="Y17"/>
  <c r="U17"/>
  <c r="AG16"/>
  <c r="AC16"/>
  <c r="Y16"/>
  <c r="U16"/>
  <c r="AG15"/>
  <c r="AC15"/>
  <c r="Y15"/>
  <c r="U15"/>
  <c r="AG14"/>
  <c r="AC14"/>
  <c r="Y14"/>
  <c r="U14"/>
  <c r="AG13"/>
  <c r="AC13"/>
  <c r="Y13"/>
  <c r="U13"/>
  <c r="AG12"/>
  <c r="AC12"/>
  <c r="Y12"/>
  <c r="U12"/>
  <c r="AG11"/>
  <c r="AC11"/>
  <c r="Y11"/>
  <c r="U11"/>
  <c r="AG10"/>
  <c r="AC10"/>
  <c r="Y10"/>
  <c r="U10"/>
  <c r="AG9"/>
  <c r="AG19" s="1"/>
  <c r="V8" i="67" s="1"/>
  <c r="AC9" i="66"/>
  <c r="Y9"/>
  <c r="Y19" s="1"/>
  <c r="N8" i="67" s="1"/>
  <c r="U9" i="66"/>
  <c r="C18" i="65"/>
  <c r="B18"/>
  <c r="Y17"/>
  <c r="A5"/>
  <c r="A24" s="1"/>
  <c r="A3"/>
  <c r="A1"/>
  <c r="A191" i="64"/>
  <c r="T190"/>
  <c r="I23" i="65" s="1"/>
  <c r="S190" i="64"/>
  <c r="H23" i="65" s="1"/>
  <c r="R190" i="64"/>
  <c r="G23" i="65" s="1"/>
  <c r="O190" i="64"/>
  <c r="F23" i="65" s="1"/>
  <c r="N190" i="64"/>
  <c r="E23" i="65" s="1"/>
  <c r="M190" i="64"/>
  <c r="D23" i="65" s="1"/>
  <c r="C23"/>
  <c r="AG189" i="64"/>
  <c r="AC189"/>
  <c r="Y189"/>
  <c r="U189"/>
  <c r="U190" s="1"/>
  <c r="AF187"/>
  <c r="U22" i="65" s="1"/>
  <c r="AE187" i="64"/>
  <c r="T22" i="65" s="1"/>
  <c r="AD187" i="64"/>
  <c r="S22" i="65" s="1"/>
  <c r="AB187" i="64"/>
  <c r="Q22" i="65" s="1"/>
  <c r="AA187" i="64"/>
  <c r="P22" i="65" s="1"/>
  <c r="Z187" i="64"/>
  <c r="O22" i="65" s="1"/>
  <c r="X187" i="64"/>
  <c r="M22" i="65" s="1"/>
  <c r="W187" i="64"/>
  <c r="L22" i="65" s="1"/>
  <c r="V187" i="64"/>
  <c r="K22" i="65" s="1"/>
  <c r="T187" i="64"/>
  <c r="I22" i="65" s="1"/>
  <c r="S187" i="64"/>
  <c r="H22" i="65" s="1"/>
  <c r="R187" i="64"/>
  <c r="G22" i="65" s="1"/>
  <c r="O187" i="64"/>
  <c r="F22" i="65" s="1"/>
  <c r="N187" i="64"/>
  <c r="E22" i="65" s="1"/>
  <c r="M187" i="64"/>
  <c r="D22" i="65" s="1"/>
  <c r="K187" i="64"/>
  <c r="C22" i="65" s="1"/>
  <c r="J187" i="64"/>
  <c r="B22" i="65" s="1"/>
  <c r="AG186" i="64"/>
  <c r="AC186"/>
  <c r="Y186"/>
  <c r="U186"/>
  <c r="AG185"/>
  <c r="AC185"/>
  <c r="Y185"/>
  <c r="U185"/>
  <c r="AG184"/>
  <c r="AC184"/>
  <c r="Y184"/>
  <c r="U184"/>
  <c r="AG183"/>
  <c r="AC183"/>
  <c r="Y183"/>
  <c r="U183"/>
  <c r="AG182"/>
  <c r="AC182"/>
  <c r="Y182"/>
  <c r="U182"/>
  <c r="AG181"/>
  <c r="AC181"/>
  <c r="Y181"/>
  <c r="U181"/>
  <c r="AG180"/>
  <c r="AC180"/>
  <c r="Y180"/>
  <c r="U180"/>
  <c r="AG179"/>
  <c r="AC179"/>
  <c r="Y179"/>
  <c r="U179"/>
  <c r="AG178"/>
  <c r="AC178"/>
  <c r="Y178"/>
  <c r="U178"/>
  <c r="AG177"/>
  <c r="AC177"/>
  <c r="Y177"/>
  <c r="U177"/>
  <c r="AF175"/>
  <c r="U21" i="65" s="1"/>
  <c r="AE175" i="64"/>
  <c r="T21" i="65" s="1"/>
  <c r="AD175" i="64"/>
  <c r="S21" i="65" s="1"/>
  <c r="AB175" i="64"/>
  <c r="Q21" i="65" s="1"/>
  <c r="AA175" i="64"/>
  <c r="P21" i="65" s="1"/>
  <c r="Z175" i="64"/>
  <c r="O21" i="65" s="1"/>
  <c r="X175" i="64"/>
  <c r="M21" i="65" s="1"/>
  <c r="W175" i="64"/>
  <c r="L21" i="65" s="1"/>
  <c r="V175" i="64"/>
  <c r="K21" i="65" s="1"/>
  <c r="T175" i="64"/>
  <c r="I21" i="65" s="1"/>
  <c r="S175" i="64"/>
  <c r="H21" i="65" s="1"/>
  <c r="R175" i="64"/>
  <c r="G21" i="65" s="1"/>
  <c r="O175" i="64"/>
  <c r="F21" i="65" s="1"/>
  <c r="N175" i="64"/>
  <c r="E21" i="65" s="1"/>
  <c r="M175" i="64"/>
  <c r="D21" i="65" s="1"/>
  <c r="K175" i="64"/>
  <c r="C21" i="65" s="1"/>
  <c r="J175" i="64"/>
  <c r="B21" i="65" s="1"/>
  <c r="AG174" i="64"/>
  <c r="AC174"/>
  <c r="Y174"/>
  <c r="U174"/>
  <c r="AG173"/>
  <c r="AC173"/>
  <c r="Y173"/>
  <c r="U173"/>
  <c r="AG172"/>
  <c r="AC172"/>
  <c r="Y172"/>
  <c r="U172"/>
  <c r="AG171"/>
  <c r="AC171"/>
  <c r="Y171"/>
  <c r="U171"/>
  <c r="AG170"/>
  <c r="AC170"/>
  <c r="Y170"/>
  <c r="U170"/>
  <c r="AG169"/>
  <c r="AC169"/>
  <c r="Y169"/>
  <c r="U169"/>
  <c r="AG168"/>
  <c r="AC168"/>
  <c r="Y168"/>
  <c r="U168"/>
  <c r="AG167"/>
  <c r="AC167"/>
  <c r="Y167"/>
  <c r="U167"/>
  <c r="AG166"/>
  <c r="AC166"/>
  <c r="Y166"/>
  <c r="U166"/>
  <c r="AG165"/>
  <c r="AC165"/>
  <c r="Y165"/>
  <c r="U165"/>
  <c r="AF163"/>
  <c r="U20" i="65" s="1"/>
  <c r="AE163" i="64"/>
  <c r="T20" i="65" s="1"/>
  <c r="AD163" i="64"/>
  <c r="S20" i="65" s="1"/>
  <c r="AB163" i="64"/>
  <c r="Q20" i="65" s="1"/>
  <c r="AA163" i="64"/>
  <c r="P20" i="65" s="1"/>
  <c r="Z163" i="64"/>
  <c r="O20" i="65" s="1"/>
  <c r="X163" i="64"/>
  <c r="M20" i="65" s="1"/>
  <c r="W163" i="64"/>
  <c r="L20" i="65" s="1"/>
  <c r="V163" i="64"/>
  <c r="K20" i="65" s="1"/>
  <c r="T163" i="64"/>
  <c r="I20" i="65" s="1"/>
  <c r="S163" i="64"/>
  <c r="H20" i="65" s="1"/>
  <c r="R163" i="64"/>
  <c r="G20" i="65" s="1"/>
  <c r="O163" i="64"/>
  <c r="F20" i="65" s="1"/>
  <c r="N163" i="64"/>
  <c r="E20" i="65" s="1"/>
  <c r="M163" i="64"/>
  <c r="D20" i="65" s="1"/>
  <c r="K163" i="64"/>
  <c r="C20" i="65" s="1"/>
  <c r="J163" i="64"/>
  <c r="B20" i="65" s="1"/>
  <c r="AG162" i="64"/>
  <c r="AC162"/>
  <c r="Y162"/>
  <c r="U162"/>
  <c r="AG161"/>
  <c r="AC161"/>
  <c r="Y161"/>
  <c r="U161"/>
  <c r="AG160"/>
  <c r="AC160"/>
  <c r="Y160"/>
  <c r="U160"/>
  <c r="AG159"/>
  <c r="AC159"/>
  <c r="Y159"/>
  <c r="U159"/>
  <c r="AG158"/>
  <c r="AC158"/>
  <c r="Y158"/>
  <c r="U158"/>
  <c r="AG157"/>
  <c r="AC157"/>
  <c r="Y157"/>
  <c r="U157"/>
  <c r="AG156"/>
  <c r="AC156"/>
  <c r="Y156"/>
  <c r="U156"/>
  <c r="AG155"/>
  <c r="AC155"/>
  <c r="Y155"/>
  <c r="U155"/>
  <c r="AG154"/>
  <c r="AC154"/>
  <c r="Y154"/>
  <c r="U154"/>
  <c r="AG153"/>
  <c r="AC153"/>
  <c r="Y153"/>
  <c r="U153"/>
  <c r="AF151"/>
  <c r="U19" i="65" s="1"/>
  <c r="AE151" i="64"/>
  <c r="T19" i="65" s="1"/>
  <c r="AD151" i="64"/>
  <c r="S19" i="65" s="1"/>
  <c r="AB151" i="64"/>
  <c r="Q19" i="65" s="1"/>
  <c r="AA151" i="64"/>
  <c r="P19" i="65" s="1"/>
  <c r="Z151" i="64"/>
  <c r="O19" i="65" s="1"/>
  <c r="X151" i="64"/>
  <c r="M19" i="65" s="1"/>
  <c r="W151" i="64"/>
  <c r="L19" i="65" s="1"/>
  <c r="V151" i="64"/>
  <c r="K19" i="65" s="1"/>
  <c r="T151" i="64"/>
  <c r="I19" i="65" s="1"/>
  <c r="S151" i="64"/>
  <c r="H19" i="65" s="1"/>
  <c r="R151" i="64"/>
  <c r="G19" i="65" s="1"/>
  <c r="O151" i="64"/>
  <c r="F19" i="65" s="1"/>
  <c r="N151" i="64"/>
  <c r="E19" i="65" s="1"/>
  <c r="M151" i="64"/>
  <c r="D19" i="65" s="1"/>
  <c r="K151" i="64"/>
  <c r="C19" i="65" s="1"/>
  <c r="J151" i="64"/>
  <c r="B19" i="65" s="1"/>
  <c r="AG150" i="64"/>
  <c r="AC150"/>
  <c r="Y150"/>
  <c r="U150"/>
  <c r="AG149"/>
  <c r="AC149"/>
  <c r="Y149"/>
  <c r="U149"/>
  <c r="AG148"/>
  <c r="AC148"/>
  <c r="Y148"/>
  <c r="U148"/>
  <c r="AG147"/>
  <c r="AC147"/>
  <c r="Y147"/>
  <c r="U147"/>
  <c r="AG146"/>
  <c r="AC146"/>
  <c r="Y146"/>
  <c r="U146"/>
  <c r="AG145"/>
  <c r="AC145"/>
  <c r="Y145"/>
  <c r="U145"/>
  <c r="AG144"/>
  <c r="AC144"/>
  <c r="Y144"/>
  <c r="U144"/>
  <c r="AG143"/>
  <c r="AC143"/>
  <c r="Y143"/>
  <c r="U143"/>
  <c r="AG142"/>
  <c r="AC142"/>
  <c r="Y142"/>
  <c r="U142"/>
  <c r="AG141"/>
  <c r="AC141"/>
  <c r="Y141"/>
  <c r="U141"/>
  <c r="AF139"/>
  <c r="U18" i="65" s="1"/>
  <c r="AE139" i="64"/>
  <c r="T18" i="65" s="1"/>
  <c r="AD139" i="64"/>
  <c r="S18" i="65" s="1"/>
  <c r="AB139" i="64"/>
  <c r="Q18" i="65" s="1"/>
  <c r="AA139" i="64"/>
  <c r="P18" i="65" s="1"/>
  <c r="Z139" i="64"/>
  <c r="O18" i="65" s="1"/>
  <c r="X139" i="64"/>
  <c r="M18" i="65" s="1"/>
  <c r="W139" i="64"/>
  <c r="L18" i="65" s="1"/>
  <c r="V139" i="64"/>
  <c r="K18" i="65" s="1"/>
  <c r="T139" i="64"/>
  <c r="I18" i="65" s="1"/>
  <c r="S139" i="64"/>
  <c r="H18" i="65" s="1"/>
  <c r="R139" i="64"/>
  <c r="G18" i="65" s="1"/>
  <c r="O139" i="64"/>
  <c r="F18" i="65" s="1"/>
  <c r="N139" i="64"/>
  <c r="E18" i="65" s="1"/>
  <c r="M139" i="64"/>
  <c r="D18" i="65" s="1"/>
  <c r="AG138" i="64"/>
  <c r="AC138"/>
  <c r="Y138"/>
  <c r="U138"/>
  <c r="AG137"/>
  <c r="AC137"/>
  <c r="Y137"/>
  <c r="U137"/>
  <c r="AG136"/>
  <c r="AC136"/>
  <c r="Y136"/>
  <c r="U136"/>
  <c r="AG135"/>
  <c r="AC135"/>
  <c r="Y135"/>
  <c r="U135"/>
  <c r="AG134"/>
  <c r="AC134"/>
  <c r="Y134"/>
  <c r="U134"/>
  <c r="AG133"/>
  <c r="AC133"/>
  <c r="Y133"/>
  <c r="U133"/>
  <c r="AG132"/>
  <c r="AC132"/>
  <c r="Y132"/>
  <c r="U132"/>
  <c r="AG131"/>
  <c r="AC131"/>
  <c r="Y131"/>
  <c r="U131"/>
  <c r="AG130"/>
  <c r="AC130"/>
  <c r="Y130"/>
  <c r="U130"/>
  <c r="AG129"/>
  <c r="AC129"/>
  <c r="Y129"/>
  <c r="U129"/>
  <c r="AF127"/>
  <c r="U17" i="65" s="1"/>
  <c r="AE127" i="64"/>
  <c r="T17" i="65" s="1"/>
  <c r="AD127" i="64"/>
  <c r="S17" i="65" s="1"/>
  <c r="AB127" i="64"/>
  <c r="Q17" i="65" s="1"/>
  <c r="AA127" i="64"/>
  <c r="P17" i="65" s="1"/>
  <c r="Z127" i="64"/>
  <c r="O17" i="65" s="1"/>
  <c r="X127" i="64"/>
  <c r="M17" i="65" s="1"/>
  <c r="W127" i="64"/>
  <c r="L17" i="65" s="1"/>
  <c r="V127" i="64"/>
  <c r="K17" i="65" s="1"/>
  <c r="T127" i="64"/>
  <c r="I17" i="65" s="1"/>
  <c r="S127" i="64"/>
  <c r="H17" i="65" s="1"/>
  <c r="R127" i="64"/>
  <c r="G17" i="65" s="1"/>
  <c r="O127" i="64"/>
  <c r="F17" i="65" s="1"/>
  <c r="N127" i="64"/>
  <c r="E17" i="65" s="1"/>
  <c r="M127" i="64"/>
  <c r="D17" i="65" s="1"/>
  <c r="K127" i="64"/>
  <c r="C17" i="65" s="1"/>
  <c r="J127" i="64"/>
  <c r="B17" i="65" s="1"/>
  <c r="AG126" i="64"/>
  <c r="AC126"/>
  <c r="Y126"/>
  <c r="U126"/>
  <c r="AG125"/>
  <c r="AC125"/>
  <c r="Y125"/>
  <c r="U125"/>
  <c r="AG124"/>
  <c r="AC124"/>
  <c r="Y124"/>
  <c r="U124"/>
  <c r="AG123"/>
  <c r="AC123"/>
  <c r="Y123"/>
  <c r="U123"/>
  <c r="AG122"/>
  <c r="AC122"/>
  <c r="Y122"/>
  <c r="U122"/>
  <c r="AG121"/>
  <c r="AC121"/>
  <c r="Y121"/>
  <c r="U121"/>
  <c r="AG120"/>
  <c r="AC120"/>
  <c r="Y120"/>
  <c r="U120"/>
  <c r="AG119"/>
  <c r="AC119"/>
  <c r="Y119"/>
  <c r="U119"/>
  <c r="AG118"/>
  <c r="AC118"/>
  <c r="Y118"/>
  <c r="U118"/>
  <c r="AG117"/>
  <c r="AC117"/>
  <c r="Y117"/>
  <c r="U117"/>
  <c r="AF115"/>
  <c r="U16" i="65" s="1"/>
  <c r="AE115" i="64"/>
  <c r="T16" i="65" s="1"/>
  <c r="AD115" i="64"/>
  <c r="S16" i="65" s="1"/>
  <c r="AB115" i="64"/>
  <c r="Q16" i="65" s="1"/>
  <c r="AA115" i="64"/>
  <c r="P16" i="65" s="1"/>
  <c r="Z115" i="64"/>
  <c r="O16" i="65" s="1"/>
  <c r="X115" i="64"/>
  <c r="M16" i="65" s="1"/>
  <c r="W115" i="64"/>
  <c r="L16" i="65" s="1"/>
  <c r="V115" i="64"/>
  <c r="K16" i="65" s="1"/>
  <c r="T115" i="64"/>
  <c r="I16" i="65" s="1"/>
  <c r="S115" i="64"/>
  <c r="H16" i="65" s="1"/>
  <c r="R115" i="64"/>
  <c r="G16" i="65" s="1"/>
  <c r="O115" i="64"/>
  <c r="F16" i="65" s="1"/>
  <c r="N115" i="64"/>
  <c r="E16" i="65" s="1"/>
  <c r="M115" i="64"/>
  <c r="D16" i="65" s="1"/>
  <c r="K115" i="64"/>
  <c r="C16" i="65" s="1"/>
  <c r="J115" i="64"/>
  <c r="B16" i="65" s="1"/>
  <c r="AG114" i="64"/>
  <c r="AC114"/>
  <c r="Y114"/>
  <c r="U114"/>
  <c r="AG113"/>
  <c r="AC113"/>
  <c r="Y113"/>
  <c r="U113"/>
  <c r="AG112"/>
  <c r="AC112"/>
  <c r="Y112"/>
  <c r="U112"/>
  <c r="AG111"/>
  <c r="AC111"/>
  <c r="Y111"/>
  <c r="U111"/>
  <c r="AG110"/>
  <c r="AC110"/>
  <c r="Y110"/>
  <c r="U110"/>
  <c r="AG109"/>
  <c r="AC109"/>
  <c r="Y109"/>
  <c r="U109"/>
  <c r="AG108"/>
  <c r="AC108"/>
  <c r="Y108"/>
  <c r="U108"/>
  <c r="AG107"/>
  <c r="AC107"/>
  <c r="Y107"/>
  <c r="U107"/>
  <c r="AG106"/>
  <c r="AC106"/>
  <c r="Y106"/>
  <c r="U106"/>
  <c r="AG105"/>
  <c r="AC105"/>
  <c r="Y105"/>
  <c r="U105"/>
  <c r="AF103"/>
  <c r="U15" i="65" s="1"/>
  <c r="AE103" i="64"/>
  <c r="T15" i="65" s="1"/>
  <c r="AD103" i="64"/>
  <c r="S15" i="65" s="1"/>
  <c r="AB103" i="64"/>
  <c r="Q15" i="65" s="1"/>
  <c r="AA103" i="64"/>
  <c r="P15" i="65" s="1"/>
  <c r="Z103" i="64"/>
  <c r="O15" i="65" s="1"/>
  <c r="X103" i="64"/>
  <c r="M15" i="65" s="1"/>
  <c r="W103" i="64"/>
  <c r="L15" i="65" s="1"/>
  <c r="V103" i="64"/>
  <c r="K15" i="65" s="1"/>
  <c r="T103" i="64"/>
  <c r="I15" i="65" s="1"/>
  <c r="S103" i="64"/>
  <c r="H15" i="65" s="1"/>
  <c r="R103" i="64"/>
  <c r="G15" i="65" s="1"/>
  <c r="O103" i="64"/>
  <c r="F15" i="65" s="1"/>
  <c r="N103" i="64"/>
  <c r="E15" i="65" s="1"/>
  <c r="M103" i="64"/>
  <c r="D15" i="65" s="1"/>
  <c r="K103" i="64"/>
  <c r="C15" i="65" s="1"/>
  <c r="J103" i="64"/>
  <c r="B15" i="65" s="1"/>
  <c r="AG102" i="64"/>
  <c r="AC102"/>
  <c r="Y102"/>
  <c r="U102"/>
  <c r="AG101"/>
  <c r="AC101"/>
  <c r="Y101"/>
  <c r="U101"/>
  <c r="AG100"/>
  <c r="AC100"/>
  <c r="Y100"/>
  <c r="U100"/>
  <c r="AG99"/>
  <c r="AC99"/>
  <c r="Y99"/>
  <c r="U99"/>
  <c r="AG98"/>
  <c r="AC98"/>
  <c r="Y98"/>
  <c r="U98"/>
  <c r="AG97"/>
  <c r="AC97"/>
  <c r="Y97"/>
  <c r="U97"/>
  <c r="AG96"/>
  <c r="AC96"/>
  <c r="Y96"/>
  <c r="U96"/>
  <c r="AG95"/>
  <c r="AC95"/>
  <c r="Y95"/>
  <c r="U95"/>
  <c r="AG94"/>
  <c r="AC94"/>
  <c r="Y94"/>
  <c r="U94"/>
  <c r="AG93"/>
  <c r="AC93"/>
  <c r="Y93"/>
  <c r="U93"/>
  <c r="AF91"/>
  <c r="U14" i="65" s="1"/>
  <c r="AE91" i="64"/>
  <c r="T14" i="65" s="1"/>
  <c r="AD91" i="64"/>
  <c r="S14" i="65" s="1"/>
  <c r="AB91" i="64"/>
  <c r="Q14" i="65" s="1"/>
  <c r="AA91" i="64"/>
  <c r="P14" i="65" s="1"/>
  <c r="Z91" i="64"/>
  <c r="O14" i="65" s="1"/>
  <c r="X91" i="64"/>
  <c r="M14" i="65" s="1"/>
  <c r="W91" i="64"/>
  <c r="L14" i="65" s="1"/>
  <c r="V91" i="64"/>
  <c r="K14" i="65" s="1"/>
  <c r="T91" i="64"/>
  <c r="I14" i="65" s="1"/>
  <c r="S91" i="64"/>
  <c r="H14" i="65" s="1"/>
  <c r="R91" i="64"/>
  <c r="G14" i="65" s="1"/>
  <c r="O91" i="64"/>
  <c r="F14" i="65" s="1"/>
  <c r="N91" i="64"/>
  <c r="E14" i="65" s="1"/>
  <c r="M91" i="64"/>
  <c r="D14" i="65" s="1"/>
  <c r="K91" i="64"/>
  <c r="C14" i="65" s="1"/>
  <c r="J91" i="64"/>
  <c r="B14" i="65" s="1"/>
  <c r="AG90" i="64"/>
  <c r="AC90"/>
  <c r="Y90"/>
  <c r="U90"/>
  <c r="AG89"/>
  <c r="AC89"/>
  <c r="Y89"/>
  <c r="U89"/>
  <c r="AG88"/>
  <c r="AC88"/>
  <c r="Y88"/>
  <c r="U88"/>
  <c r="AG87"/>
  <c r="AC87"/>
  <c r="Y87"/>
  <c r="U87"/>
  <c r="AG86"/>
  <c r="AC86"/>
  <c r="Y86"/>
  <c r="U86"/>
  <c r="AG85"/>
  <c r="AC85"/>
  <c r="Y85"/>
  <c r="U85"/>
  <c r="AG84"/>
  <c r="AC84"/>
  <c r="Y84"/>
  <c r="U84"/>
  <c r="AG83"/>
  <c r="AC83"/>
  <c r="Y83"/>
  <c r="U83"/>
  <c r="AG82"/>
  <c r="AC82"/>
  <c r="Y82"/>
  <c r="U82"/>
  <c r="AG81"/>
  <c r="AC81"/>
  <c r="Y81"/>
  <c r="U81"/>
  <c r="AF79"/>
  <c r="U13" i="65" s="1"/>
  <c r="AE79" i="64"/>
  <c r="T13" i="65" s="1"/>
  <c r="AD79" i="64"/>
  <c r="S13" i="65" s="1"/>
  <c r="AB79" i="64"/>
  <c r="Q13" i="65" s="1"/>
  <c r="AA79" i="64"/>
  <c r="P13" i="65" s="1"/>
  <c r="Z79" i="64"/>
  <c r="O13" i="65" s="1"/>
  <c r="X79" i="64"/>
  <c r="M13" i="65" s="1"/>
  <c r="W79" i="64"/>
  <c r="L13" i="65" s="1"/>
  <c r="V79" i="64"/>
  <c r="K13" i="65" s="1"/>
  <c r="T79" i="64"/>
  <c r="I13" i="65" s="1"/>
  <c r="S79" i="64"/>
  <c r="H13" i="65" s="1"/>
  <c r="R79" i="64"/>
  <c r="G13" i="65" s="1"/>
  <c r="O79" i="64"/>
  <c r="F13" i="65" s="1"/>
  <c r="N79" i="64"/>
  <c r="E13" i="65" s="1"/>
  <c r="M79" i="64"/>
  <c r="D13" i="65" s="1"/>
  <c r="K79" i="64"/>
  <c r="C13" i="65" s="1"/>
  <c r="J79" i="64"/>
  <c r="B13" i="65" s="1"/>
  <c r="AG78" i="64"/>
  <c r="AC78"/>
  <c r="Y78"/>
  <c r="U78"/>
  <c r="AG77"/>
  <c r="AC77"/>
  <c r="Y77"/>
  <c r="U77"/>
  <c r="AG76"/>
  <c r="AC76"/>
  <c r="Y76"/>
  <c r="U76"/>
  <c r="AG75"/>
  <c r="AC75"/>
  <c r="Y75"/>
  <c r="U75"/>
  <c r="AG74"/>
  <c r="AC74"/>
  <c r="Y74"/>
  <c r="U74"/>
  <c r="AG73"/>
  <c r="AC73"/>
  <c r="Y73"/>
  <c r="U73"/>
  <c r="AG72"/>
  <c r="AC72"/>
  <c r="Y72"/>
  <c r="U72"/>
  <c r="AG71"/>
  <c r="AC71"/>
  <c r="Y71"/>
  <c r="U71"/>
  <c r="AG70"/>
  <c r="AC70"/>
  <c r="Y70"/>
  <c r="U70"/>
  <c r="AG69"/>
  <c r="AC69"/>
  <c r="Y69"/>
  <c r="U69"/>
  <c r="AF67"/>
  <c r="U12" i="65" s="1"/>
  <c r="AE67" i="64"/>
  <c r="T12" i="65" s="1"/>
  <c r="AD67" i="64"/>
  <c r="S12" i="65" s="1"/>
  <c r="AB67" i="64"/>
  <c r="Q12" i="65" s="1"/>
  <c r="AA67" i="64"/>
  <c r="P12" i="65" s="1"/>
  <c r="Z67" i="64"/>
  <c r="O12" i="65" s="1"/>
  <c r="X67" i="64"/>
  <c r="M12" i="65" s="1"/>
  <c r="W67" i="64"/>
  <c r="L12" i="65" s="1"/>
  <c r="V67" i="64"/>
  <c r="K12" i="65" s="1"/>
  <c r="T67" i="64"/>
  <c r="I12" i="65" s="1"/>
  <c r="S67" i="64"/>
  <c r="H12" i="65" s="1"/>
  <c r="R67" i="64"/>
  <c r="G12" i="65" s="1"/>
  <c r="O67" i="64"/>
  <c r="F12" i="65" s="1"/>
  <c r="N67" i="64"/>
  <c r="E12" i="65" s="1"/>
  <c r="M67" i="64"/>
  <c r="D12" i="65" s="1"/>
  <c r="K67" i="64"/>
  <c r="C12" i="65" s="1"/>
  <c r="J67" i="64"/>
  <c r="B12" i="65" s="1"/>
  <c r="AG66" i="64"/>
  <c r="AC66"/>
  <c r="Y66"/>
  <c r="U66"/>
  <c r="AG65"/>
  <c r="AC65"/>
  <c r="Y65"/>
  <c r="U65"/>
  <c r="AG64"/>
  <c r="AC64"/>
  <c r="Y64"/>
  <c r="U64"/>
  <c r="AG63"/>
  <c r="AC63"/>
  <c r="Y63"/>
  <c r="U63"/>
  <c r="AG62"/>
  <c r="AC62"/>
  <c r="Y62"/>
  <c r="U62"/>
  <c r="AG61"/>
  <c r="AC61"/>
  <c r="Y61"/>
  <c r="U61"/>
  <c r="AG60"/>
  <c r="AC60"/>
  <c r="Y60"/>
  <c r="U60"/>
  <c r="AG59"/>
  <c r="AC59"/>
  <c r="Y59"/>
  <c r="U59"/>
  <c r="AG58"/>
  <c r="AC58"/>
  <c r="Y58"/>
  <c r="U58"/>
  <c r="AG57"/>
  <c r="AC57"/>
  <c r="Y57"/>
  <c r="U57"/>
  <c r="AF55"/>
  <c r="U11" i="65" s="1"/>
  <c r="AE55" i="64"/>
  <c r="T11" i="65" s="1"/>
  <c r="AD55" i="64"/>
  <c r="S11" i="65" s="1"/>
  <c r="AB55" i="64"/>
  <c r="Q11" i="65" s="1"/>
  <c r="AA55" i="64"/>
  <c r="P11" i="65" s="1"/>
  <c r="Z55" i="64"/>
  <c r="O11" i="65" s="1"/>
  <c r="X55" i="64"/>
  <c r="M11" i="65" s="1"/>
  <c r="W55" i="64"/>
  <c r="L11" i="65" s="1"/>
  <c r="V55" i="64"/>
  <c r="K11" i="65" s="1"/>
  <c r="T55" i="64"/>
  <c r="I11" i="65" s="1"/>
  <c r="S55" i="64"/>
  <c r="H11" i="65" s="1"/>
  <c r="R55" i="64"/>
  <c r="G11" i="65" s="1"/>
  <c r="O55" i="64"/>
  <c r="F11" i="65" s="1"/>
  <c r="N55" i="64"/>
  <c r="E11" i="65" s="1"/>
  <c r="M55" i="64"/>
  <c r="D11" i="65" s="1"/>
  <c r="K55" i="64"/>
  <c r="C11" i="65" s="1"/>
  <c r="J55" i="64"/>
  <c r="B11" i="65" s="1"/>
  <c r="AG54" i="64"/>
  <c r="AC54"/>
  <c r="Y54"/>
  <c r="U54"/>
  <c r="AG53"/>
  <c r="AC53"/>
  <c r="Y53"/>
  <c r="U53"/>
  <c r="AG52"/>
  <c r="AC52"/>
  <c r="Y52"/>
  <c r="U52"/>
  <c r="AG51"/>
  <c r="AC51"/>
  <c r="Y51"/>
  <c r="U51"/>
  <c r="AG50"/>
  <c r="AC50"/>
  <c r="Y50"/>
  <c r="U50"/>
  <c r="AG49"/>
  <c r="AC49"/>
  <c r="Y49"/>
  <c r="U49"/>
  <c r="AG48"/>
  <c r="AC48"/>
  <c r="Y48"/>
  <c r="U48"/>
  <c r="AG47"/>
  <c r="AC47"/>
  <c r="Y47"/>
  <c r="U47"/>
  <c r="AG46"/>
  <c r="AC46"/>
  <c r="Y46"/>
  <c r="U46"/>
  <c r="AG45"/>
  <c r="AC45"/>
  <c r="Y45"/>
  <c r="U45"/>
  <c r="AF43"/>
  <c r="U10" i="65" s="1"/>
  <c r="AE43" i="64"/>
  <c r="T10" i="65" s="1"/>
  <c r="AD43" i="64"/>
  <c r="S10" i="65" s="1"/>
  <c r="AB43" i="64"/>
  <c r="Q10" i="65" s="1"/>
  <c r="AA43" i="64"/>
  <c r="P10" i="65" s="1"/>
  <c r="Z43" i="64"/>
  <c r="O10" i="65" s="1"/>
  <c r="X43" i="64"/>
  <c r="M10" i="65" s="1"/>
  <c r="W43" i="64"/>
  <c r="L10" i="65" s="1"/>
  <c r="V43" i="64"/>
  <c r="K10" i="65" s="1"/>
  <c r="T43" i="64"/>
  <c r="I10" i="65" s="1"/>
  <c r="S43" i="64"/>
  <c r="H10" i="65" s="1"/>
  <c r="R43" i="64"/>
  <c r="G10" i="65" s="1"/>
  <c r="O43" i="64"/>
  <c r="F10" i="65" s="1"/>
  <c r="N43" i="64"/>
  <c r="E10" i="65" s="1"/>
  <c r="M43" i="64"/>
  <c r="D10" i="65" s="1"/>
  <c r="K43" i="64"/>
  <c r="C10" i="65" s="1"/>
  <c r="J43" i="64"/>
  <c r="B10" i="65" s="1"/>
  <c r="AG42" i="64"/>
  <c r="AC42"/>
  <c r="Y42"/>
  <c r="U42"/>
  <c r="AG41"/>
  <c r="AC41"/>
  <c r="Y41"/>
  <c r="U41"/>
  <c r="AG40"/>
  <c r="AC40"/>
  <c r="Y40"/>
  <c r="U40"/>
  <c r="AG39"/>
  <c r="AC39"/>
  <c r="Y39"/>
  <c r="U39"/>
  <c r="AG38"/>
  <c r="AC38"/>
  <c r="Y38"/>
  <c r="U38"/>
  <c r="AG37"/>
  <c r="AC37"/>
  <c r="Y37"/>
  <c r="U37"/>
  <c r="AG36"/>
  <c r="AC36"/>
  <c r="Y36"/>
  <c r="U36"/>
  <c r="AG35"/>
  <c r="AC35"/>
  <c r="Y35"/>
  <c r="U35"/>
  <c r="AG34"/>
  <c r="AC34"/>
  <c r="Y34"/>
  <c r="U34"/>
  <c r="AG33"/>
  <c r="AC33"/>
  <c r="Y33"/>
  <c r="U33"/>
  <c r="AF31"/>
  <c r="U9" i="65" s="1"/>
  <c r="AE31" i="64"/>
  <c r="T9" i="65" s="1"/>
  <c r="AD31" i="64"/>
  <c r="S9" i="65" s="1"/>
  <c r="AB31" i="64"/>
  <c r="Q9" i="65" s="1"/>
  <c r="AA31" i="64"/>
  <c r="P9" i="65" s="1"/>
  <c r="Z31" i="64"/>
  <c r="O9" i="65" s="1"/>
  <c r="X31" i="64"/>
  <c r="M9" i="65" s="1"/>
  <c r="W31" i="64"/>
  <c r="L9" i="65" s="1"/>
  <c r="V31" i="64"/>
  <c r="K9" i="65" s="1"/>
  <c r="T31" i="64"/>
  <c r="I9" i="65" s="1"/>
  <c r="S31" i="64"/>
  <c r="H9" i="65" s="1"/>
  <c r="R31" i="64"/>
  <c r="G9" i="65" s="1"/>
  <c r="O31" i="64"/>
  <c r="F9" i="65" s="1"/>
  <c r="N31" i="64"/>
  <c r="E9" i="65" s="1"/>
  <c r="M31" i="64"/>
  <c r="D9" i="65" s="1"/>
  <c r="K31" i="64"/>
  <c r="C9" i="65" s="1"/>
  <c r="J31" i="64"/>
  <c r="B9" i="65" s="1"/>
  <c r="AG30" i="64"/>
  <c r="AC30"/>
  <c r="Y30"/>
  <c r="U30"/>
  <c r="AG29"/>
  <c r="AC29"/>
  <c r="Y29"/>
  <c r="U29"/>
  <c r="AG28"/>
  <c r="AC28"/>
  <c r="Y28"/>
  <c r="U28"/>
  <c r="AG27"/>
  <c r="AC27"/>
  <c r="Y27"/>
  <c r="U27"/>
  <c r="AG26"/>
  <c r="AC26"/>
  <c r="Y26"/>
  <c r="U26"/>
  <c r="AG25"/>
  <c r="AC25"/>
  <c r="Y25"/>
  <c r="U25"/>
  <c r="AG24"/>
  <c r="AC24"/>
  <c r="Y24"/>
  <c r="U24"/>
  <c r="AG23"/>
  <c r="AC23"/>
  <c r="Y23"/>
  <c r="U23"/>
  <c r="AG22"/>
  <c r="AC22"/>
  <c r="Y22"/>
  <c r="U22"/>
  <c r="AG21"/>
  <c r="AC21"/>
  <c r="Y21"/>
  <c r="U21"/>
  <c r="AF19"/>
  <c r="U8" i="65" s="1"/>
  <c r="AE19" i="64"/>
  <c r="AD19"/>
  <c r="S8" i="65" s="1"/>
  <c r="AB19" i="64"/>
  <c r="Q8" i="65" s="1"/>
  <c r="AA19" i="64"/>
  <c r="Z19"/>
  <c r="O8" i="65" s="1"/>
  <c r="X19" i="64"/>
  <c r="M8" i="65" s="1"/>
  <c r="W19" i="64"/>
  <c r="V19"/>
  <c r="K8" i="65" s="1"/>
  <c r="T19" i="64"/>
  <c r="I8" i="65" s="1"/>
  <c r="S19" i="64"/>
  <c r="R19"/>
  <c r="G8" i="65" s="1"/>
  <c r="O19" i="64"/>
  <c r="F8" i="65" s="1"/>
  <c r="N19" i="64"/>
  <c r="E8" i="65" s="1"/>
  <c r="M19" i="64"/>
  <c r="K19"/>
  <c r="C8" i="65" s="1"/>
  <c r="J19" i="64"/>
  <c r="B8" i="65" s="1"/>
  <c r="AG18" i="64"/>
  <c r="AC18"/>
  <c r="Y18"/>
  <c r="U18"/>
  <c r="AG17"/>
  <c r="AC17"/>
  <c r="Y17"/>
  <c r="U17"/>
  <c r="AG16"/>
  <c r="AC16"/>
  <c r="Y16"/>
  <c r="U16"/>
  <c r="AG15"/>
  <c r="AC15"/>
  <c r="Y15"/>
  <c r="U15"/>
  <c r="AG14"/>
  <c r="AC14"/>
  <c r="Y14"/>
  <c r="U14"/>
  <c r="AG13"/>
  <c r="AC13"/>
  <c r="Y13"/>
  <c r="U13"/>
  <c r="AG12"/>
  <c r="AC12"/>
  <c r="Y12"/>
  <c r="U12"/>
  <c r="AG11"/>
  <c r="AC11"/>
  <c r="Y11"/>
  <c r="U11"/>
  <c r="AG10"/>
  <c r="AC10"/>
  <c r="Y10"/>
  <c r="U10"/>
  <c r="AG9"/>
  <c r="AC9"/>
  <c r="Y9"/>
  <c r="U9"/>
  <c r="F23" i="62"/>
  <c r="C18"/>
  <c r="B18"/>
  <c r="Y17"/>
  <c r="A5"/>
  <c r="A24" s="1"/>
  <c r="A3"/>
  <c r="A1"/>
  <c r="A191" i="61"/>
  <c r="AF190"/>
  <c r="U23" i="62" s="1"/>
  <c r="AE190" i="61"/>
  <c r="T23" i="62" s="1"/>
  <c r="AD190" i="61"/>
  <c r="S23" i="62" s="1"/>
  <c r="AB190" i="61"/>
  <c r="Q23" i="62" s="1"/>
  <c r="AA190" i="61"/>
  <c r="P23" i="62" s="1"/>
  <c r="Z190" i="61"/>
  <c r="O23" i="62" s="1"/>
  <c r="X190" i="61"/>
  <c r="M23" i="62" s="1"/>
  <c r="W190" i="61"/>
  <c r="L23" i="62" s="1"/>
  <c r="V190" i="61"/>
  <c r="K23" i="62" s="1"/>
  <c r="T190" i="61"/>
  <c r="I23" i="62" s="1"/>
  <c r="S190" i="61"/>
  <c r="H23" i="62" s="1"/>
  <c r="R190" i="61"/>
  <c r="G23" i="62" s="1"/>
  <c r="O190" i="61"/>
  <c r="N190"/>
  <c r="E23" i="62" s="1"/>
  <c r="M190" i="61"/>
  <c r="D23" i="62" s="1"/>
  <c r="K190" i="61"/>
  <c r="C23" i="62" s="1"/>
  <c r="AG189" i="61"/>
  <c r="AG190" s="1"/>
  <c r="V23" i="62" s="1"/>
  <c r="AC189" i="61"/>
  <c r="Y189"/>
  <c r="Y190" s="1"/>
  <c r="N23" i="62" s="1"/>
  <c r="U189" i="61"/>
  <c r="AF187"/>
  <c r="U22" i="62" s="1"/>
  <c r="AE187" i="61"/>
  <c r="T22" i="62" s="1"/>
  <c r="AD187" i="61"/>
  <c r="S22" i="62" s="1"/>
  <c r="AB187" i="61"/>
  <c r="Q22" i="62" s="1"/>
  <c r="AA187" i="61"/>
  <c r="P22" i="62" s="1"/>
  <c r="Z187" i="61"/>
  <c r="O22" i="62" s="1"/>
  <c r="X187" i="61"/>
  <c r="M22" i="62" s="1"/>
  <c r="W187" i="61"/>
  <c r="L22" i="62" s="1"/>
  <c r="V187" i="61"/>
  <c r="K22" i="62" s="1"/>
  <c r="T187" i="61"/>
  <c r="I22" i="62" s="1"/>
  <c r="S187" i="61"/>
  <c r="H22" i="62" s="1"/>
  <c r="R187" i="61"/>
  <c r="G22" i="62" s="1"/>
  <c r="O187" i="61"/>
  <c r="F22" i="62" s="1"/>
  <c r="N187" i="61"/>
  <c r="E22" i="62" s="1"/>
  <c r="M187" i="61"/>
  <c r="D22" i="62" s="1"/>
  <c r="K187" i="61"/>
  <c r="C22" i="62" s="1"/>
  <c r="J187" i="61"/>
  <c r="B22" i="62" s="1"/>
  <c r="AG186" i="61"/>
  <c r="AC186"/>
  <c r="Y186"/>
  <c r="U186"/>
  <c r="AG185"/>
  <c r="AC185"/>
  <c r="Y185"/>
  <c r="U185"/>
  <c r="AG184"/>
  <c r="AC184"/>
  <c r="Y184"/>
  <c r="U184"/>
  <c r="AG183"/>
  <c r="AC183"/>
  <c r="Y183"/>
  <c r="U183"/>
  <c r="AG182"/>
  <c r="AC182"/>
  <c r="Y182"/>
  <c r="U182"/>
  <c r="AG181"/>
  <c r="AC181"/>
  <c r="Y181"/>
  <c r="U181"/>
  <c r="AG180"/>
  <c r="AC180"/>
  <c r="Y180"/>
  <c r="U180"/>
  <c r="AG179"/>
  <c r="AC179"/>
  <c r="Y179"/>
  <c r="U179"/>
  <c r="AG178"/>
  <c r="AC178"/>
  <c r="Y178"/>
  <c r="U178"/>
  <c r="AG177"/>
  <c r="AG187" s="1"/>
  <c r="V22" i="62" s="1"/>
  <c r="AC177" i="61"/>
  <c r="Y177"/>
  <c r="Y187" s="1"/>
  <c r="N22" i="62" s="1"/>
  <c r="U177" i="61"/>
  <c r="AF175"/>
  <c r="U21" i="62" s="1"/>
  <c r="AE175" i="61"/>
  <c r="T21" i="62" s="1"/>
  <c r="AD175" i="61"/>
  <c r="S21" i="62" s="1"/>
  <c r="AB175" i="61"/>
  <c r="Q21" i="62" s="1"/>
  <c r="AA175" i="61"/>
  <c r="P21" i="62" s="1"/>
  <c r="Z175" i="61"/>
  <c r="O21" i="62" s="1"/>
  <c r="X175" i="61"/>
  <c r="M21" i="62" s="1"/>
  <c r="W175" i="61"/>
  <c r="L21" i="62" s="1"/>
  <c r="V175" i="61"/>
  <c r="K21" i="62" s="1"/>
  <c r="T175" i="61"/>
  <c r="I21" i="62" s="1"/>
  <c r="S175" i="61"/>
  <c r="H21" i="62" s="1"/>
  <c r="R175" i="61"/>
  <c r="G21" i="62" s="1"/>
  <c r="O175" i="61"/>
  <c r="F21" i="62" s="1"/>
  <c r="N175" i="61"/>
  <c r="E21" i="62" s="1"/>
  <c r="M175" i="61"/>
  <c r="D21" i="62" s="1"/>
  <c r="K175" i="61"/>
  <c r="C21" i="62" s="1"/>
  <c r="J175" i="61"/>
  <c r="B21" i="62" s="1"/>
  <c r="AG174" i="61"/>
  <c r="AC174"/>
  <c r="Y174"/>
  <c r="U174"/>
  <c r="AG173"/>
  <c r="AC173"/>
  <c r="Y173"/>
  <c r="U173"/>
  <c r="AG172"/>
  <c r="AC172"/>
  <c r="Y172"/>
  <c r="U172"/>
  <c r="AG171"/>
  <c r="AC171"/>
  <c r="Y171"/>
  <c r="U171"/>
  <c r="AG170"/>
  <c r="AC170"/>
  <c r="Y170"/>
  <c r="U170"/>
  <c r="AG169"/>
  <c r="AC169"/>
  <c r="Y169"/>
  <c r="U169"/>
  <c r="AG168"/>
  <c r="AC168"/>
  <c r="Y168"/>
  <c r="U168"/>
  <c r="AG167"/>
  <c r="AC167"/>
  <c r="Y167"/>
  <c r="U167"/>
  <c r="AG166"/>
  <c r="AC166"/>
  <c r="Y166"/>
  <c r="U166"/>
  <c r="AG165"/>
  <c r="AG175" s="1"/>
  <c r="V21" i="62" s="1"/>
  <c r="AC165" i="61"/>
  <c r="Y165"/>
  <c r="Y175" s="1"/>
  <c r="N21" i="62" s="1"/>
  <c r="U165" i="61"/>
  <c r="AF163"/>
  <c r="U20" i="62" s="1"/>
  <c r="AE163" i="61"/>
  <c r="T20" i="62" s="1"/>
  <c r="AD163" i="61"/>
  <c r="S20" i="62" s="1"/>
  <c r="AB163" i="61"/>
  <c r="Q20" i="62" s="1"/>
  <c r="AA163" i="61"/>
  <c r="P20" i="62" s="1"/>
  <c r="Z163" i="61"/>
  <c r="O20" i="62" s="1"/>
  <c r="X163" i="61"/>
  <c r="M20" i="62" s="1"/>
  <c r="W163" i="61"/>
  <c r="L20" i="62" s="1"/>
  <c r="V163" i="61"/>
  <c r="K20" i="62" s="1"/>
  <c r="T163" i="61"/>
  <c r="I20" i="62" s="1"/>
  <c r="S163" i="61"/>
  <c r="H20" i="62" s="1"/>
  <c r="R163" i="61"/>
  <c r="G20" i="62" s="1"/>
  <c r="O163" i="61"/>
  <c r="F20" i="62" s="1"/>
  <c r="N163" i="61"/>
  <c r="E20" i="62" s="1"/>
  <c r="M163" i="61"/>
  <c r="D20" i="62" s="1"/>
  <c r="K163" i="61"/>
  <c r="C20" i="62" s="1"/>
  <c r="J163" i="61"/>
  <c r="B20" i="62" s="1"/>
  <c r="AG162" i="61"/>
  <c r="AC162"/>
  <c r="Y162"/>
  <c r="U162"/>
  <c r="AH162" s="1"/>
  <c r="AG161"/>
  <c r="AC161"/>
  <c r="Y161"/>
  <c r="U161"/>
  <c r="AG160"/>
  <c r="AC160"/>
  <c r="Y160"/>
  <c r="U160"/>
  <c r="AH160" s="1"/>
  <c r="AG159"/>
  <c r="AC159"/>
  <c r="Y159"/>
  <c r="U159"/>
  <c r="AH159" s="1"/>
  <c r="AG158"/>
  <c r="AC158"/>
  <c r="Y158"/>
  <c r="U158"/>
  <c r="AH158" s="1"/>
  <c r="AG157"/>
  <c r="AC157"/>
  <c r="Y157"/>
  <c r="U157"/>
  <c r="AG156"/>
  <c r="AC156"/>
  <c r="Y156"/>
  <c r="U156"/>
  <c r="AH156" s="1"/>
  <c r="AG155"/>
  <c r="AC155"/>
  <c r="Y155"/>
  <c r="U155"/>
  <c r="AH155" s="1"/>
  <c r="AG154"/>
  <c r="AC154"/>
  <c r="Y154"/>
  <c r="U154"/>
  <c r="AH154" s="1"/>
  <c r="AG153"/>
  <c r="AG163" s="1"/>
  <c r="V20" i="62" s="1"/>
  <c r="AC153" i="61"/>
  <c r="Y153"/>
  <c r="Y163" s="1"/>
  <c r="N20" i="62" s="1"/>
  <c r="U153" i="61"/>
  <c r="AF151"/>
  <c r="U19" i="62" s="1"/>
  <c r="AE151" i="61"/>
  <c r="T19" i="62" s="1"/>
  <c r="AD151" i="61"/>
  <c r="S19" i="62" s="1"/>
  <c r="AB151" i="61"/>
  <c r="Q19" i="62" s="1"/>
  <c r="AA151" i="61"/>
  <c r="P19" i="62" s="1"/>
  <c r="Z151" i="61"/>
  <c r="O19" i="62" s="1"/>
  <c r="X151" i="61"/>
  <c r="M19" i="62" s="1"/>
  <c r="W151" i="61"/>
  <c r="L19" i="62" s="1"/>
  <c r="V151" i="61"/>
  <c r="K19" i="62" s="1"/>
  <c r="T151" i="61"/>
  <c r="I19" i="62" s="1"/>
  <c r="S151" i="61"/>
  <c r="H19" i="62" s="1"/>
  <c r="R151" i="61"/>
  <c r="G19" i="62" s="1"/>
  <c r="O151" i="61"/>
  <c r="F19" i="62" s="1"/>
  <c r="N151" i="61"/>
  <c r="E19" i="62" s="1"/>
  <c r="M151" i="61"/>
  <c r="D19" i="62" s="1"/>
  <c r="K151" i="61"/>
  <c r="C19" i="62" s="1"/>
  <c r="J151" i="61"/>
  <c r="B19" i="62" s="1"/>
  <c r="AG150" i="61"/>
  <c r="AC150"/>
  <c r="Y150"/>
  <c r="U150"/>
  <c r="AG149"/>
  <c r="AC149"/>
  <c r="Y149"/>
  <c r="U149"/>
  <c r="AG148"/>
  <c r="AC148"/>
  <c r="Y148"/>
  <c r="U148"/>
  <c r="AG147"/>
  <c r="AC147"/>
  <c r="Y147"/>
  <c r="U147"/>
  <c r="AG146"/>
  <c r="AC146"/>
  <c r="Y146"/>
  <c r="U146"/>
  <c r="AG145"/>
  <c r="AC145"/>
  <c r="Y145"/>
  <c r="U145"/>
  <c r="AG144"/>
  <c r="AC144"/>
  <c r="Y144"/>
  <c r="U144"/>
  <c r="AG143"/>
  <c r="AC143"/>
  <c r="Y143"/>
  <c r="U143"/>
  <c r="AG142"/>
  <c r="AC142"/>
  <c r="Y142"/>
  <c r="U142"/>
  <c r="AG141"/>
  <c r="AG151" s="1"/>
  <c r="V19" i="62" s="1"/>
  <c r="AC141" i="61"/>
  <c r="Y141"/>
  <c r="Y151" s="1"/>
  <c r="N19" i="62" s="1"/>
  <c r="U141" i="61"/>
  <c r="AF139"/>
  <c r="U18" i="62" s="1"/>
  <c r="AE139" i="61"/>
  <c r="T18" i="62" s="1"/>
  <c r="AD139" i="61"/>
  <c r="S18" i="62" s="1"/>
  <c r="AB139" i="61"/>
  <c r="Q18" i="62" s="1"/>
  <c r="AA139" i="61"/>
  <c r="P18" i="62" s="1"/>
  <c r="Z139" i="61"/>
  <c r="O18" i="62" s="1"/>
  <c r="X139" i="61"/>
  <c r="M18" i="62" s="1"/>
  <c r="W139" i="61"/>
  <c r="L18" i="62" s="1"/>
  <c r="V139" i="61"/>
  <c r="K18" i="62" s="1"/>
  <c r="T139" i="61"/>
  <c r="I18" i="62" s="1"/>
  <c r="S139" i="61"/>
  <c r="H18" i="62" s="1"/>
  <c r="R139" i="61"/>
  <c r="G18" i="62" s="1"/>
  <c r="O139" i="61"/>
  <c r="F18" i="62" s="1"/>
  <c r="N139" i="61"/>
  <c r="E18" i="62" s="1"/>
  <c r="M139" i="61"/>
  <c r="D18" i="62" s="1"/>
  <c r="AG138" i="61"/>
  <c r="AC138"/>
  <c r="Y138"/>
  <c r="U138"/>
  <c r="AH138" s="1"/>
  <c r="AG137"/>
  <c r="AC137"/>
  <c r="Y137"/>
  <c r="U137"/>
  <c r="AG136"/>
  <c r="AC136"/>
  <c r="Y136"/>
  <c r="U136"/>
  <c r="AH136" s="1"/>
  <c r="AG135"/>
  <c r="AC135"/>
  <c r="Y135"/>
  <c r="U135"/>
  <c r="AH135" s="1"/>
  <c r="AG134"/>
  <c r="AC134"/>
  <c r="Y134"/>
  <c r="U134"/>
  <c r="AH134" s="1"/>
  <c r="AG133"/>
  <c r="AC133"/>
  <c r="Y133"/>
  <c r="U133"/>
  <c r="AG132"/>
  <c r="AC132"/>
  <c r="Y132"/>
  <c r="U132"/>
  <c r="AH132" s="1"/>
  <c r="AG131"/>
  <c r="AC131"/>
  <c r="Y131"/>
  <c r="U131"/>
  <c r="AH131" s="1"/>
  <c r="AG130"/>
  <c r="AC130"/>
  <c r="Y130"/>
  <c r="U130"/>
  <c r="AH130" s="1"/>
  <c r="AG129"/>
  <c r="AG139" s="1"/>
  <c r="V18" i="62" s="1"/>
  <c r="AC129" i="61"/>
  <c r="Y129"/>
  <c r="Y139" s="1"/>
  <c r="N18" i="62" s="1"/>
  <c r="U129" i="61"/>
  <c r="AF127"/>
  <c r="U17" i="62" s="1"/>
  <c r="AE127" i="61"/>
  <c r="T17" i="62" s="1"/>
  <c r="AD127" i="61"/>
  <c r="S17" i="62" s="1"/>
  <c r="AB127" i="61"/>
  <c r="Q17" i="62" s="1"/>
  <c r="AA127" i="61"/>
  <c r="P17" i="62" s="1"/>
  <c r="Z127" i="61"/>
  <c r="O17" i="62" s="1"/>
  <c r="X127" i="61"/>
  <c r="M17" i="62" s="1"/>
  <c r="W127" i="61"/>
  <c r="L17" i="62" s="1"/>
  <c r="V127" i="61"/>
  <c r="K17" i="62" s="1"/>
  <c r="T127" i="61"/>
  <c r="I17" i="62" s="1"/>
  <c r="S127" i="61"/>
  <c r="H17" i="62" s="1"/>
  <c r="R127" i="61"/>
  <c r="G17" i="62" s="1"/>
  <c r="O127" i="61"/>
  <c r="F17" i="62" s="1"/>
  <c r="N127" i="61"/>
  <c r="E17" i="62" s="1"/>
  <c r="M127" i="61"/>
  <c r="D17" i="62" s="1"/>
  <c r="K127" i="61"/>
  <c r="C17" i="62" s="1"/>
  <c r="J127" i="61"/>
  <c r="B17" i="62" s="1"/>
  <c r="AG126" i="61"/>
  <c r="AC126"/>
  <c r="Y126"/>
  <c r="U126"/>
  <c r="AG125"/>
  <c r="AC125"/>
  <c r="Y125"/>
  <c r="U125"/>
  <c r="AG124"/>
  <c r="AC124"/>
  <c r="Y124"/>
  <c r="U124"/>
  <c r="AG123"/>
  <c r="AC123"/>
  <c r="Y123"/>
  <c r="U123"/>
  <c r="AG122"/>
  <c r="AC122"/>
  <c r="Y122"/>
  <c r="U122"/>
  <c r="AG121"/>
  <c r="AC121"/>
  <c r="Y121"/>
  <c r="U121"/>
  <c r="AG120"/>
  <c r="AC120"/>
  <c r="Y120"/>
  <c r="U120"/>
  <c r="AG119"/>
  <c r="AC119"/>
  <c r="Y119"/>
  <c r="U119"/>
  <c r="AG118"/>
  <c r="AC118"/>
  <c r="Y118"/>
  <c r="U118"/>
  <c r="AG117"/>
  <c r="AG127" s="1"/>
  <c r="V17" i="62" s="1"/>
  <c r="AC117" i="61"/>
  <c r="Y117"/>
  <c r="Y127" s="1"/>
  <c r="N17" i="62" s="1"/>
  <c r="U117" i="61"/>
  <c r="AF115"/>
  <c r="U16" i="62" s="1"/>
  <c r="AE115" i="61"/>
  <c r="T16" i="62" s="1"/>
  <c r="AD115" i="61"/>
  <c r="S16" i="62" s="1"/>
  <c r="AB115" i="61"/>
  <c r="Q16" i="62" s="1"/>
  <c r="AA115" i="61"/>
  <c r="P16" i="62" s="1"/>
  <c r="Z115" i="61"/>
  <c r="O16" i="62" s="1"/>
  <c r="X115" i="61"/>
  <c r="M16" i="62" s="1"/>
  <c r="W115" i="61"/>
  <c r="L16" i="62" s="1"/>
  <c r="V115" i="61"/>
  <c r="K16" i="62" s="1"/>
  <c r="T115" i="61"/>
  <c r="I16" i="62" s="1"/>
  <c r="S115" i="61"/>
  <c r="H16" i="62" s="1"/>
  <c r="R115" i="61"/>
  <c r="G16" i="62" s="1"/>
  <c r="O115" i="61"/>
  <c r="F16" i="62" s="1"/>
  <c r="N115" i="61"/>
  <c r="E16" i="62" s="1"/>
  <c r="M115" i="61"/>
  <c r="D16" i="62" s="1"/>
  <c r="K115" i="61"/>
  <c r="C16" i="62" s="1"/>
  <c r="J115" i="61"/>
  <c r="B16" i="62" s="1"/>
  <c r="AG114" i="61"/>
  <c r="AC114"/>
  <c r="Y114"/>
  <c r="U114"/>
  <c r="AG113"/>
  <c r="AC113"/>
  <c r="Y113"/>
  <c r="U113"/>
  <c r="AG112"/>
  <c r="AC112"/>
  <c r="Y112"/>
  <c r="U112"/>
  <c r="AG111"/>
  <c r="AC111"/>
  <c r="Y111"/>
  <c r="U111"/>
  <c r="AG110"/>
  <c r="AC110"/>
  <c r="Y110"/>
  <c r="U110"/>
  <c r="AG109"/>
  <c r="AC109"/>
  <c r="Y109"/>
  <c r="U109"/>
  <c r="AG108"/>
  <c r="AC108"/>
  <c r="Y108"/>
  <c r="U108"/>
  <c r="AG107"/>
  <c r="AC107"/>
  <c r="Y107"/>
  <c r="U107"/>
  <c r="AG106"/>
  <c r="AC106"/>
  <c r="Y106"/>
  <c r="U106"/>
  <c r="AG105"/>
  <c r="AG115" s="1"/>
  <c r="V16" i="62" s="1"/>
  <c r="AC105" i="61"/>
  <c r="Y105"/>
  <c r="Y115" s="1"/>
  <c r="N16" i="62" s="1"/>
  <c r="U105" i="61"/>
  <c r="AF103"/>
  <c r="U15" i="62" s="1"/>
  <c r="AE103" i="61"/>
  <c r="T15" i="62" s="1"/>
  <c r="AD103" i="61"/>
  <c r="S15" i="62" s="1"/>
  <c r="AB103" i="61"/>
  <c r="Q15" i="62" s="1"/>
  <c r="AA103" i="61"/>
  <c r="P15" i="62" s="1"/>
  <c r="Z103" i="61"/>
  <c r="O15" i="62" s="1"/>
  <c r="X103" i="61"/>
  <c r="M15" i="62" s="1"/>
  <c r="W103" i="61"/>
  <c r="L15" i="62" s="1"/>
  <c r="V103" i="61"/>
  <c r="K15" i="62" s="1"/>
  <c r="T103" i="61"/>
  <c r="I15" i="62" s="1"/>
  <c r="S103" i="61"/>
  <c r="H15" i="62" s="1"/>
  <c r="R103" i="61"/>
  <c r="G15" i="62" s="1"/>
  <c r="O103" i="61"/>
  <c r="F15" i="62" s="1"/>
  <c r="N103" i="61"/>
  <c r="E15" i="62" s="1"/>
  <c r="M103" i="61"/>
  <c r="D15" i="62" s="1"/>
  <c r="K103" i="61"/>
  <c r="C15" i="62" s="1"/>
  <c r="J103" i="61"/>
  <c r="B15" i="62" s="1"/>
  <c r="AG102" i="61"/>
  <c r="AC102"/>
  <c r="Y102"/>
  <c r="U102"/>
  <c r="AG101"/>
  <c r="AC101"/>
  <c r="Y101"/>
  <c r="U101"/>
  <c r="AG100"/>
  <c r="AC100"/>
  <c r="Y100"/>
  <c r="U100"/>
  <c r="AG99"/>
  <c r="AC99"/>
  <c r="Y99"/>
  <c r="U99"/>
  <c r="AG98"/>
  <c r="AC98"/>
  <c r="Y98"/>
  <c r="U98"/>
  <c r="AG97"/>
  <c r="AC97"/>
  <c r="Y97"/>
  <c r="U97"/>
  <c r="AG96"/>
  <c r="AC96"/>
  <c r="Y96"/>
  <c r="U96"/>
  <c r="AG95"/>
  <c r="AC95"/>
  <c r="Y95"/>
  <c r="U95"/>
  <c r="AG94"/>
  <c r="AC94"/>
  <c r="Y94"/>
  <c r="U94"/>
  <c r="AG93"/>
  <c r="AG103" s="1"/>
  <c r="V15" i="62" s="1"/>
  <c r="AC93" i="61"/>
  <c r="Y93"/>
  <c r="Y103" s="1"/>
  <c r="N15" i="62" s="1"/>
  <c r="U93" i="61"/>
  <c r="AF91"/>
  <c r="U14" i="62" s="1"/>
  <c r="AE91" i="61"/>
  <c r="T14" i="62" s="1"/>
  <c r="AD91" i="61"/>
  <c r="S14" i="62" s="1"/>
  <c r="AB91" i="61"/>
  <c r="Q14" i="62" s="1"/>
  <c r="AA91" i="61"/>
  <c r="P14" i="62" s="1"/>
  <c r="Z91" i="61"/>
  <c r="O14" i="62" s="1"/>
  <c r="X91" i="61"/>
  <c r="M14" i="62" s="1"/>
  <c r="W91" i="61"/>
  <c r="L14" i="62" s="1"/>
  <c r="V91" i="61"/>
  <c r="K14" i="62" s="1"/>
  <c r="T91" i="61"/>
  <c r="I14" i="62" s="1"/>
  <c r="S91" i="61"/>
  <c r="H14" i="62" s="1"/>
  <c r="R91" i="61"/>
  <c r="G14" i="62" s="1"/>
  <c r="O91" i="61"/>
  <c r="F14" i="62" s="1"/>
  <c r="N91" i="61"/>
  <c r="E14" i="62" s="1"/>
  <c r="M91" i="61"/>
  <c r="D14" i="62" s="1"/>
  <c r="K91" i="61"/>
  <c r="C14" i="62" s="1"/>
  <c r="J91" i="61"/>
  <c r="B14" i="62" s="1"/>
  <c r="AG90" i="61"/>
  <c r="AC90"/>
  <c r="Y90"/>
  <c r="U90"/>
  <c r="AH90" s="1"/>
  <c r="AG89"/>
  <c r="AC89"/>
  <c r="Y89"/>
  <c r="U89"/>
  <c r="AG88"/>
  <c r="AC88"/>
  <c r="Y88"/>
  <c r="U88"/>
  <c r="AH88" s="1"/>
  <c r="AG87"/>
  <c r="AC87"/>
  <c r="Y87"/>
  <c r="U87"/>
  <c r="AH87" s="1"/>
  <c r="AG86"/>
  <c r="AC86"/>
  <c r="Y86"/>
  <c r="U86"/>
  <c r="AH86" s="1"/>
  <c r="AG85"/>
  <c r="AC85"/>
  <c r="Y85"/>
  <c r="U85"/>
  <c r="AG84"/>
  <c r="AC84"/>
  <c r="Y84"/>
  <c r="U84"/>
  <c r="AH84" s="1"/>
  <c r="AG83"/>
  <c r="AC83"/>
  <c r="Y83"/>
  <c r="U83"/>
  <c r="AH83" s="1"/>
  <c r="AG82"/>
  <c r="AC82"/>
  <c r="Y82"/>
  <c r="U82"/>
  <c r="AH82" s="1"/>
  <c r="AG81"/>
  <c r="AG91" s="1"/>
  <c r="V14" i="62" s="1"/>
  <c r="AC81" i="61"/>
  <c r="Y81"/>
  <c r="Y91" s="1"/>
  <c r="N14" i="62" s="1"/>
  <c r="U81" i="61"/>
  <c r="AF79"/>
  <c r="U13" i="62" s="1"/>
  <c r="AE79" i="61"/>
  <c r="T13" i="62" s="1"/>
  <c r="AD79" i="61"/>
  <c r="S13" i="62" s="1"/>
  <c r="AB79" i="61"/>
  <c r="Q13" i="62" s="1"/>
  <c r="AA79" i="61"/>
  <c r="P13" i="62" s="1"/>
  <c r="Z79" i="61"/>
  <c r="O13" i="62" s="1"/>
  <c r="X79" i="61"/>
  <c r="M13" i="62" s="1"/>
  <c r="W79" i="61"/>
  <c r="L13" i="62" s="1"/>
  <c r="V79" i="61"/>
  <c r="K13" i="62" s="1"/>
  <c r="T79" i="61"/>
  <c r="I13" i="62" s="1"/>
  <c r="S79" i="61"/>
  <c r="H13" i="62" s="1"/>
  <c r="R79" i="61"/>
  <c r="G13" i="62" s="1"/>
  <c r="O79" i="61"/>
  <c r="F13" i="62" s="1"/>
  <c r="N79" i="61"/>
  <c r="E13" i="62" s="1"/>
  <c r="M79" i="61"/>
  <c r="D13" i="62" s="1"/>
  <c r="K79" i="61"/>
  <c r="C13" i="62" s="1"/>
  <c r="J79" i="61"/>
  <c r="B13" i="62" s="1"/>
  <c r="AG78" i="61"/>
  <c r="AC78"/>
  <c r="Y78"/>
  <c r="U78"/>
  <c r="AG77"/>
  <c r="AC77"/>
  <c r="Y77"/>
  <c r="U77"/>
  <c r="AG76"/>
  <c r="AC76"/>
  <c r="Y76"/>
  <c r="U76"/>
  <c r="AG75"/>
  <c r="AC75"/>
  <c r="Y75"/>
  <c r="U75"/>
  <c r="AG74"/>
  <c r="AC74"/>
  <c r="Y74"/>
  <c r="U74"/>
  <c r="AG73"/>
  <c r="AC73"/>
  <c r="Y73"/>
  <c r="U73"/>
  <c r="AG72"/>
  <c r="AC72"/>
  <c r="Y72"/>
  <c r="U72"/>
  <c r="AG71"/>
  <c r="AC71"/>
  <c r="Y71"/>
  <c r="U71"/>
  <c r="AG70"/>
  <c r="AC70"/>
  <c r="Y70"/>
  <c r="U70"/>
  <c r="AG69"/>
  <c r="AG79" s="1"/>
  <c r="V13" i="62" s="1"/>
  <c r="AC69" i="61"/>
  <c r="Y69"/>
  <c r="Y79" s="1"/>
  <c r="N13" i="62" s="1"/>
  <c r="U69" i="61"/>
  <c r="AF67"/>
  <c r="U12" i="62" s="1"/>
  <c r="AE67" i="61"/>
  <c r="T12" i="62" s="1"/>
  <c r="AD67" i="61"/>
  <c r="S12" i="62" s="1"/>
  <c r="AB67" i="61"/>
  <c r="Q12" i="62" s="1"/>
  <c r="AA67" i="61"/>
  <c r="P12" i="62" s="1"/>
  <c r="Z67" i="61"/>
  <c r="O12" i="62" s="1"/>
  <c r="X67" i="61"/>
  <c r="M12" i="62" s="1"/>
  <c r="W67" i="61"/>
  <c r="L12" i="62" s="1"/>
  <c r="V67" i="61"/>
  <c r="K12" i="62" s="1"/>
  <c r="T67" i="61"/>
  <c r="I12" i="62" s="1"/>
  <c r="S67" i="61"/>
  <c r="H12" i="62" s="1"/>
  <c r="R67" i="61"/>
  <c r="G12" i="62" s="1"/>
  <c r="O67" i="61"/>
  <c r="F12" i="62" s="1"/>
  <c r="N67" i="61"/>
  <c r="E12" i="62" s="1"/>
  <c r="M67" i="61"/>
  <c r="D12" i="62" s="1"/>
  <c r="K67" i="61"/>
  <c r="C12" i="62" s="1"/>
  <c r="J67" i="61"/>
  <c r="B12" i="62" s="1"/>
  <c r="AG66" i="61"/>
  <c r="AC66"/>
  <c r="Y66"/>
  <c r="U66"/>
  <c r="AG65"/>
  <c r="AC65"/>
  <c r="Y65"/>
  <c r="U65"/>
  <c r="AG64"/>
  <c r="AC64"/>
  <c r="Y64"/>
  <c r="U64"/>
  <c r="AG63"/>
  <c r="AC63"/>
  <c r="Y63"/>
  <c r="U63"/>
  <c r="AG62"/>
  <c r="AC62"/>
  <c r="Y62"/>
  <c r="U62"/>
  <c r="AG61"/>
  <c r="AC61"/>
  <c r="Y61"/>
  <c r="U61"/>
  <c r="AG60"/>
  <c r="AC60"/>
  <c r="Y60"/>
  <c r="U60"/>
  <c r="AG59"/>
  <c r="AC59"/>
  <c r="Y59"/>
  <c r="U59"/>
  <c r="AG58"/>
  <c r="AC58"/>
  <c r="Y58"/>
  <c r="U58"/>
  <c r="AG57"/>
  <c r="AG67" s="1"/>
  <c r="V12" i="62" s="1"/>
  <c r="AC57" i="61"/>
  <c r="Y57"/>
  <c r="Y67" s="1"/>
  <c r="N12" i="62" s="1"/>
  <c r="U57" i="61"/>
  <c r="AF55"/>
  <c r="U11" i="62" s="1"/>
  <c r="AE55" i="61"/>
  <c r="T11" i="62" s="1"/>
  <c r="AD55" i="61"/>
  <c r="S11" i="62" s="1"/>
  <c r="AB55" i="61"/>
  <c r="Q11" i="62" s="1"/>
  <c r="AA55" i="61"/>
  <c r="P11" i="62" s="1"/>
  <c r="Z55" i="61"/>
  <c r="O11" i="62" s="1"/>
  <c r="X55" i="61"/>
  <c r="M11" i="62" s="1"/>
  <c r="W55" i="61"/>
  <c r="L11" i="62" s="1"/>
  <c r="V55" i="61"/>
  <c r="K11" i="62" s="1"/>
  <c r="T55" i="61"/>
  <c r="I11" i="62" s="1"/>
  <c r="S55" i="61"/>
  <c r="H11" i="62" s="1"/>
  <c r="R55" i="61"/>
  <c r="G11" i="62" s="1"/>
  <c r="O55" i="61"/>
  <c r="F11" i="62" s="1"/>
  <c r="N55" i="61"/>
  <c r="E11" i="62" s="1"/>
  <c r="M55" i="61"/>
  <c r="D11" i="62" s="1"/>
  <c r="K55" i="61"/>
  <c r="C11" i="62" s="1"/>
  <c r="J55" i="61"/>
  <c r="B11" i="62" s="1"/>
  <c r="AG54" i="61"/>
  <c r="AC54"/>
  <c r="Y54"/>
  <c r="U54"/>
  <c r="AG53"/>
  <c r="AC53"/>
  <c r="Y53"/>
  <c r="U53"/>
  <c r="AG52"/>
  <c r="AC52"/>
  <c r="Y52"/>
  <c r="U52"/>
  <c r="AG51"/>
  <c r="AC51"/>
  <c r="Y51"/>
  <c r="U51"/>
  <c r="AG50"/>
  <c r="AC50"/>
  <c r="Y50"/>
  <c r="U50"/>
  <c r="AG49"/>
  <c r="AC49"/>
  <c r="Y49"/>
  <c r="U49"/>
  <c r="AG48"/>
  <c r="AC48"/>
  <c r="Y48"/>
  <c r="U48"/>
  <c r="AG47"/>
  <c r="AC47"/>
  <c r="Y47"/>
  <c r="U47"/>
  <c r="AG46"/>
  <c r="AC46"/>
  <c r="Y46"/>
  <c r="U46"/>
  <c r="AG45"/>
  <c r="AG55" s="1"/>
  <c r="V11" i="62" s="1"/>
  <c r="AC45" i="61"/>
  <c r="Y45"/>
  <c r="Y55" s="1"/>
  <c r="N11" i="62" s="1"/>
  <c r="U45" i="61"/>
  <c r="AF43"/>
  <c r="U10" i="62" s="1"/>
  <c r="AE43" i="61"/>
  <c r="T10" i="62" s="1"/>
  <c r="AD43" i="61"/>
  <c r="S10" i="62" s="1"/>
  <c r="AB43" i="61"/>
  <c r="Q10" i="62" s="1"/>
  <c r="AA43" i="61"/>
  <c r="P10" i="62" s="1"/>
  <c r="Z43" i="61"/>
  <c r="O10" i="62" s="1"/>
  <c r="X43" i="61"/>
  <c r="M10" i="62" s="1"/>
  <c r="W43" i="61"/>
  <c r="L10" i="62" s="1"/>
  <c r="V43" i="61"/>
  <c r="K10" i="62" s="1"/>
  <c r="T43" i="61"/>
  <c r="I10" i="62" s="1"/>
  <c r="S43" i="61"/>
  <c r="H10" i="62" s="1"/>
  <c r="R43" i="61"/>
  <c r="G10" i="62" s="1"/>
  <c r="O43" i="61"/>
  <c r="F10" i="62" s="1"/>
  <c r="N43" i="61"/>
  <c r="E10" i="62" s="1"/>
  <c r="M43" i="61"/>
  <c r="D10" i="62" s="1"/>
  <c r="K43" i="61"/>
  <c r="C10" i="62" s="1"/>
  <c r="J43" i="61"/>
  <c r="B10" i="62" s="1"/>
  <c r="AG42" i="61"/>
  <c r="AC42"/>
  <c r="Y42"/>
  <c r="U42"/>
  <c r="AH42" s="1"/>
  <c r="AG41"/>
  <c r="AC41"/>
  <c r="Y41"/>
  <c r="U41"/>
  <c r="AG40"/>
  <c r="AC40"/>
  <c r="Y40"/>
  <c r="U40"/>
  <c r="AH40" s="1"/>
  <c r="AG39"/>
  <c r="AC39"/>
  <c r="Y39"/>
  <c r="U39"/>
  <c r="AH39" s="1"/>
  <c r="AG38"/>
  <c r="AC38"/>
  <c r="Y38"/>
  <c r="U38"/>
  <c r="AH38" s="1"/>
  <c r="AG37"/>
  <c r="AC37"/>
  <c r="Y37"/>
  <c r="U37"/>
  <c r="AG36"/>
  <c r="AC36"/>
  <c r="Y36"/>
  <c r="U36"/>
  <c r="AH36" s="1"/>
  <c r="AG35"/>
  <c r="AC35"/>
  <c r="Y35"/>
  <c r="U35"/>
  <c r="AH35" s="1"/>
  <c r="AG34"/>
  <c r="AC34"/>
  <c r="Y34"/>
  <c r="U34"/>
  <c r="AH34" s="1"/>
  <c r="AG33"/>
  <c r="AG43" s="1"/>
  <c r="V10" i="62" s="1"/>
  <c r="AC33" i="61"/>
  <c r="Y33"/>
  <c r="Y43" s="1"/>
  <c r="N10" i="62" s="1"/>
  <c r="U33" i="61"/>
  <c r="AF31"/>
  <c r="U9" i="62" s="1"/>
  <c r="AE31" i="61"/>
  <c r="T9" i="62" s="1"/>
  <c r="AD31" i="61"/>
  <c r="S9" i="62" s="1"/>
  <c r="AB31" i="61"/>
  <c r="Q9" i="62" s="1"/>
  <c r="AA31" i="61"/>
  <c r="P9" i="62" s="1"/>
  <c r="Z31" i="61"/>
  <c r="O9" i="62" s="1"/>
  <c r="X31" i="61"/>
  <c r="M9" i="62" s="1"/>
  <c r="W31" i="61"/>
  <c r="L9" i="62" s="1"/>
  <c r="V31" i="61"/>
  <c r="K9" i="62" s="1"/>
  <c r="T31" i="61"/>
  <c r="I9" i="62" s="1"/>
  <c r="S31" i="61"/>
  <c r="H9" i="62" s="1"/>
  <c r="R31" i="61"/>
  <c r="G9" i="62" s="1"/>
  <c r="O31" i="61"/>
  <c r="F9" i="62" s="1"/>
  <c r="N31" i="61"/>
  <c r="E9" i="62" s="1"/>
  <c r="M31" i="61"/>
  <c r="D9" i="62" s="1"/>
  <c r="K31" i="61"/>
  <c r="C9" i="62" s="1"/>
  <c r="J31" i="61"/>
  <c r="B9" i="62" s="1"/>
  <c r="AG30" i="61"/>
  <c r="AC30"/>
  <c r="Y30"/>
  <c r="U30"/>
  <c r="AG29"/>
  <c r="AC29"/>
  <c r="Y29"/>
  <c r="U29"/>
  <c r="AG28"/>
  <c r="AC28"/>
  <c r="Y28"/>
  <c r="U28"/>
  <c r="AG27"/>
  <c r="AC27"/>
  <c r="Y27"/>
  <c r="U27"/>
  <c r="AG26"/>
  <c r="AC26"/>
  <c r="Y26"/>
  <c r="U26"/>
  <c r="AG25"/>
  <c r="AC25"/>
  <c r="Y25"/>
  <c r="U25"/>
  <c r="AG24"/>
  <c r="AC24"/>
  <c r="Y24"/>
  <c r="U24"/>
  <c r="AG23"/>
  <c r="AC23"/>
  <c r="Y23"/>
  <c r="U23"/>
  <c r="AG22"/>
  <c r="AC22"/>
  <c r="Y22"/>
  <c r="U22"/>
  <c r="AG21"/>
  <c r="AG31" s="1"/>
  <c r="V9" i="62" s="1"/>
  <c r="AC21" i="61"/>
  <c r="Y21"/>
  <c r="Y31" s="1"/>
  <c r="N9" i="62" s="1"/>
  <c r="U21" i="61"/>
  <c r="AF19"/>
  <c r="AE19"/>
  <c r="T8" i="62" s="1"/>
  <c r="AD19" i="61"/>
  <c r="AB19"/>
  <c r="Q8" i="62" s="1"/>
  <c r="AA19" i="61"/>
  <c r="P8" i="62" s="1"/>
  <c r="Z19" i="61"/>
  <c r="X19"/>
  <c r="W19"/>
  <c r="L8" i="62" s="1"/>
  <c r="V19" i="61"/>
  <c r="T19"/>
  <c r="I8" i="62" s="1"/>
  <c r="S19" i="61"/>
  <c r="H8" i="62" s="1"/>
  <c r="R19" i="61"/>
  <c r="O19"/>
  <c r="F8" i="62" s="1"/>
  <c r="N19" i="61"/>
  <c r="E8" i="62" s="1"/>
  <c r="M19" i="61"/>
  <c r="D8" i="62" s="1"/>
  <c r="K19" i="61"/>
  <c r="J19"/>
  <c r="B8" i="62" s="1"/>
  <c r="AG18" i="61"/>
  <c r="AC18"/>
  <c r="Y18"/>
  <c r="U18"/>
  <c r="AG17"/>
  <c r="AC17"/>
  <c r="Y17"/>
  <c r="U17"/>
  <c r="AG16"/>
  <c r="AC16"/>
  <c r="Y16"/>
  <c r="U16"/>
  <c r="AG15"/>
  <c r="AC15"/>
  <c r="Y15"/>
  <c r="U15"/>
  <c r="AG14"/>
  <c r="AC14"/>
  <c r="Y14"/>
  <c r="U14"/>
  <c r="AG13"/>
  <c r="AC13"/>
  <c r="Y13"/>
  <c r="U13"/>
  <c r="AG12"/>
  <c r="AC12"/>
  <c r="Y12"/>
  <c r="U12"/>
  <c r="AG11"/>
  <c r="AC11"/>
  <c r="Y11"/>
  <c r="U11"/>
  <c r="AG10"/>
  <c r="AC10"/>
  <c r="Y10"/>
  <c r="U10"/>
  <c r="AG9"/>
  <c r="AG19" s="1"/>
  <c r="V8" i="62" s="1"/>
  <c r="AC9" i="61"/>
  <c r="Y9"/>
  <c r="Y19" s="1"/>
  <c r="N8" i="62" s="1"/>
  <c r="U9" i="61"/>
  <c r="C18" i="60"/>
  <c r="B18"/>
  <c r="Y17"/>
  <c r="A5"/>
  <c r="A24" s="1"/>
  <c r="A3"/>
  <c r="A191" i="59"/>
  <c r="AF190"/>
  <c r="U23" i="60" s="1"/>
  <c r="AE190" i="59"/>
  <c r="T23" i="60" s="1"/>
  <c r="AD190" i="59"/>
  <c r="S23" i="60" s="1"/>
  <c r="AB190" i="59"/>
  <c r="Q23" i="60" s="1"/>
  <c r="AA190" i="59"/>
  <c r="P23" i="60" s="1"/>
  <c r="Z190" i="59"/>
  <c r="O23" i="60" s="1"/>
  <c r="X190" i="59"/>
  <c r="M23" i="60" s="1"/>
  <c r="W190" i="59"/>
  <c r="L23" i="60" s="1"/>
  <c r="V190" i="59"/>
  <c r="K23" i="60" s="1"/>
  <c r="T190" i="59"/>
  <c r="I23" i="60" s="1"/>
  <c r="S190" i="59"/>
  <c r="H23" i="60" s="1"/>
  <c r="R190" i="59"/>
  <c r="G23" i="60" s="1"/>
  <c r="O190" i="59"/>
  <c r="F23" i="60" s="1"/>
  <c r="N190" i="59"/>
  <c r="E23" i="60" s="1"/>
  <c r="M190" i="59"/>
  <c r="D23" i="60" s="1"/>
  <c r="K190" i="59"/>
  <c r="C23" i="60" s="1"/>
  <c r="AG189" i="59"/>
  <c r="AC189"/>
  <c r="Y189"/>
  <c r="U189"/>
  <c r="AF187"/>
  <c r="U22" i="60" s="1"/>
  <c r="AE187" i="59"/>
  <c r="T22" i="60" s="1"/>
  <c r="AD187" i="59"/>
  <c r="S22" i="60" s="1"/>
  <c r="AB187" i="59"/>
  <c r="Q22" i="60" s="1"/>
  <c r="AA187" i="59"/>
  <c r="P22" i="60" s="1"/>
  <c r="Z187" i="59"/>
  <c r="O22" i="60" s="1"/>
  <c r="X187" i="59"/>
  <c r="M22" i="60" s="1"/>
  <c r="W187" i="59"/>
  <c r="L22" i="60" s="1"/>
  <c r="V187" i="59"/>
  <c r="K22" i="60" s="1"/>
  <c r="T187" i="59"/>
  <c r="I22" i="60" s="1"/>
  <c r="S187" i="59"/>
  <c r="H22" i="60" s="1"/>
  <c r="R187" i="59"/>
  <c r="G22" i="60" s="1"/>
  <c r="O187" i="59"/>
  <c r="F22" i="60" s="1"/>
  <c r="N187" i="59"/>
  <c r="E22" i="60" s="1"/>
  <c r="M187" i="59"/>
  <c r="D22" i="60" s="1"/>
  <c r="K187" i="59"/>
  <c r="C22" i="60" s="1"/>
  <c r="J187" i="59"/>
  <c r="B22" i="60" s="1"/>
  <c r="AG186" i="59"/>
  <c r="AC186"/>
  <c r="Y186"/>
  <c r="U186"/>
  <c r="AG185"/>
  <c r="AC185"/>
  <c r="Y185"/>
  <c r="U185"/>
  <c r="AG184"/>
  <c r="AC184"/>
  <c r="Y184"/>
  <c r="U184"/>
  <c r="AG183"/>
  <c r="AC183"/>
  <c r="Y183"/>
  <c r="U183"/>
  <c r="AG182"/>
  <c r="AC182"/>
  <c r="Y182"/>
  <c r="U182"/>
  <c r="AG181"/>
  <c r="AC181"/>
  <c r="Y181"/>
  <c r="U181"/>
  <c r="AG180"/>
  <c r="AC180"/>
  <c r="Y180"/>
  <c r="U180"/>
  <c r="AG179"/>
  <c r="AC179"/>
  <c r="Y179"/>
  <c r="U179"/>
  <c r="AG178"/>
  <c r="AC178"/>
  <c r="Y178"/>
  <c r="U178"/>
  <c r="AG177"/>
  <c r="AC177"/>
  <c r="AC187" s="1"/>
  <c r="R22" i="60" s="1"/>
  <c r="Y177" i="59"/>
  <c r="U177"/>
  <c r="U187" s="1"/>
  <c r="J22" i="60" s="1"/>
  <c r="AF175" i="59"/>
  <c r="U21" i="60" s="1"/>
  <c r="AE175" i="59"/>
  <c r="T21" i="60" s="1"/>
  <c r="AD175" i="59"/>
  <c r="S21" i="60" s="1"/>
  <c r="AB175" i="59"/>
  <c r="Q21" i="60" s="1"/>
  <c r="AA175" i="59"/>
  <c r="P21" i="60" s="1"/>
  <c r="Z175" i="59"/>
  <c r="O21" i="60" s="1"/>
  <c r="X175" i="59"/>
  <c r="M21" i="60" s="1"/>
  <c r="W175" i="59"/>
  <c r="L21" i="60" s="1"/>
  <c r="V175" i="59"/>
  <c r="K21" i="60" s="1"/>
  <c r="T175" i="59"/>
  <c r="I21" i="60" s="1"/>
  <c r="S175" i="59"/>
  <c r="H21" i="60" s="1"/>
  <c r="R175" i="59"/>
  <c r="G21" i="60" s="1"/>
  <c r="O175" i="59"/>
  <c r="F21" i="60" s="1"/>
  <c r="N175" i="59"/>
  <c r="E21" i="60" s="1"/>
  <c r="M175" i="59"/>
  <c r="D21" i="60" s="1"/>
  <c r="K175" i="59"/>
  <c r="C21" i="60" s="1"/>
  <c r="J175" i="59"/>
  <c r="B21" i="60" s="1"/>
  <c r="AG174" i="59"/>
  <c r="AC174"/>
  <c r="Y174"/>
  <c r="U174"/>
  <c r="AG173"/>
  <c r="AC173"/>
  <c r="Y173"/>
  <c r="U173"/>
  <c r="AG172"/>
  <c r="AC172"/>
  <c r="Y172"/>
  <c r="U172"/>
  <c r="AG171"/>
  <c r="AC171"/>
  <c r="Y171"/>
  <c r="U171"/>
  <c r="AG170"/>
  <c r="AC170"/>
  <c r="Y170"/>
  <c r="U170"/>
  <c r="AG169"/>
  <c r="AC169"/>
  <c r="Y169"/>
  <c r="U169"/>
  <c r="AG168"/>
  <c r="AC168"/>
  <c r="Y168"/>
  <c r="U168"/>
  <c r="AG167"/>
  <c r="AC167"/>
  <c r="Y167"/>
  <c r="U167"/>
  <c r="AG166"/>
  <c r="AC166"/>
  <c r="Y166"/>
  <c r="U166"/>
  <c r="AG165"/>
  <c r="AC165"/>
  <c r="Y165"/>
  <c r="U165"/>
  <c r="AF163"/>
  <c r="U20" i="60" s="1"/>
  <c r="AE163" i="59"/>
  <c r="T20" i="60" s="1"/>
  <c r="AD163" i="59"/>
  <c r="S20" i="60" s="1"/>
  <c r="AB163" i="59"/>
  <c r="Q20" i="60" s="1"/>
  <c r="AA163" i="59"/>
  <c r="P20" i="60" s="1"/>
  <c r="Z163" i="59"/>
  <c r="O20" i="60" s="1"/>
  <c r="X163" i="59"/>
  <c r="M20" i="60" s="1"/>
  <c r="W163" i="59"/>
  <c r="L20" i="60" s="1"/>
  <c r="V163" i="59"/>
  <c r="K20" i="60" s="1"/>
  <c r="T163" i="59"/>
  <c r="I20" i="60" s="1"/>
  <c r="S163" i="59"/>
  <c r="H20" i="60" s="1"/>
  <c r="R163" i="59"/>
  <c r="G20" i="60" s="1"/>
  <c r="O163" i="59"/>
  <c r="F20" i="60" s="1"/>
  <c r="N163" i="59"/>
  <c r="E20" i="60" s="1"/>
  <c r="M163" i="59"/>
  <c r="D20" i="60" s="1"/>
  <c r="K163" i="59"/>
  <c r="C20" i="60" s="1"/>
  <c r="J163" i="59"/>
  <c r="B20" i="60" s="1"/>
  <c r="AG162" i="59"/>
  <c r="AC162"/>
  <c r="Y162"/>
  <c r="U162"/>
  <c r="AG161"/>
  <c r="AC161"/>
  <c r="Y161"/>
  <c r="U161"/>
  <c r="AG160"/>
  <c r="AC160"/>
  <c r="Y160"/>
  <c r="U160"/>
  <c r="AG159"/>
  <c r="AC159"/>
  <c r="Y159"/>
  <c r="U159"/>
  <c r="AG158"/>
  <c r="AC158"/>
  <c r="Y158"/>
  <c r="U158"/>
  <c r="AG157"/>
  <c r="AC157"/>
  <c r="Y157"/>
  <c r="U157"/>
  <c r="AG156"/>
  <c r="AC156"/>
  <c r="Y156"/>
  <c r="U156"/>
  <c r="AG155"/>
  <c r="AC155"/>
  <c r="Y155"/>
  <c r="U155"/>
  <c r="AH155" s="1"/>
  <c r="AG154"/>
  <c r="AC154"/>
  <c r="Y154"/>
  <c r="U154"/>
  <c r="AH154" s="1"/>
  <c r="AG153"/>
  <c r="AC153"/>
  <c r="AC163" s="1"/>
  <c r="R20" i="60" s="1"/>
  <c r="Y153" i="59"/>
  <c r="U153"/>
  <c r="U163" s="1"/>
  <c r="J20" i="60" s="1"/>
  <c r="AF151" i="59"/>
  <c r="U19" i="60" s="1"/>
  <c r="AE151" i="59"/>
  <c r="T19" i="60" s="1"/>
  <c r="AD151" i="59"/>
  <c r="S19" i="60" s="1"/>
  <c r="AB151" i="59"/>
  <c r="Q19" i="60" s="1"/>
  <c r="AA151" i="59"/>
  <c r="P19" i="60" s="1"/>
  <c r="Z151" i="59"/>
  <c r="O19" i="60" s="1"/>
  <c r="X151" i="59"/>
  <c r="M19" i="60" s="1"/>
  <c r="W151" i="59"/>
  <c r="L19" i="60" s="1"/>
  <c r="V151" i="59"/>
  <c r="K19" i="60" s="1"/>
  <c r="T151" i="59"/>
  <c r="I19" i="60" s="1"/>
  <c r="S151" i="59"/>
  <c r="H19" i="60" s="1"/>
  <c r="R151" i="59"/>
  <c r="G19" i="60" s="1"/>
  <c r="O151" i="59"/>
  <c r="F19" i="60" s="1"/>
  <c r="N151" i="59"/>
  <c r="E19" i="60" s="1"/>
  <c r="M151" i="59"/>
  <c r="D19" i="60" s="1"/>
  <c r="K151" i="59"/>
  <c r="C19" i="60" s="1"/>
  <c r="J151" i="59"/>
  <c r="B19" i="60" s="1"/>
  <c r="AG150" i="59"/>
  <c r="AC150"/>
  <c r="Y150"/>
  <c r="U150"/>
  <c r="AG149"/>
  <c r="AC149"/>
  <c r="Y149"/>
  <c r="U149"/>
  <c r="AG148"/>
  <c r="AC148"/>
  <c r="Y148"/>
  <c r="U148"/>
  <c r="AG147"/>
  <c r="AC147"/>
  <c r="Y147"/>
  <c r="U147"/>
  <c r="AG146"/>
  <c r="AC146"/>
  <c r="Y146"/>
  <c r="U146"/>
  <c r="AG145"/>
  <c r="AC145"/>
  <c r="Y145"/>
  <c r="U145"/>
  <c r="AG144"/>
  <c r="AC144"/>
  <c r="Y144"/>
  <c r="U144"/>
  <c r="AG143"/>
  <c r="AC143"/>
  <c r="Y143"/>
  <c r="U143"/>
  <c r="AG142"/>
  <c r="AC142"/>
  <c r="Y142"/>
  <c r="U142"/>
  <c r="AG141"/>
  <c r="AC141"/>
  <c r="Y141"/>
  <c r="U141"/>
  <c r="AF139"/>
  <c r="U18" i="60" s="1"/>
  <c r="AE139" i="59"/>
  <c r="T18" i="60" s="1"/>
  <c r="AD139" i="59"/>
  <c r="S18" i="60" s="1"/>
  <c r="AB139" i="59"/>
  <c r="Q18" i="60" s="1"/>
  <c r="AA139" i="59"/>
  <c r="P18" i="60" s="1"/>
  <c r="Z139" i="59"/>
  <c r="O18" i="60" s="1"/>
  <c r="X139" i="59"/>
  <c r="M18" i="60" s="1"/>
  <c r="W139" i="59"/>
  <c r="L18" i="60" s="1"/>
  <c r="V139" i="59"/>
  <c r="K18" i="60" s="1"/>
  <c r="T139" i="59"/>
  <c r="I18" i="60" s="1"/>
  <c r="S139" i="59"/>
  <c r="H18" i="60" s="1"/>
  <c r="R139" i="59"/>
  <c r="G18" i="60" s="1"/>
  <c r="O139" i="59"/>
  <c r="F18" i="60" s="1"/>
  <c r="N139" i="59"/>
  <c r="E18" i="60" s="1"/>
  <c r="M139" i="59"/>
  <c r="D18" i="60" s="1"/>
  <c r="AG138" i="59"/>
  <c r="AC138"/>
  <c r="Y138"/>
  <c r="U138"/>
  <c r="AH138" s="1"/>
  <c r="AG137"/>
  <c r="AC137"/>
  <c r="Y137"/>
  <c r="U137"/>
  <c r="AH137" s="1"/>
  <c r="AG136"/>
  <c r="AC136"/>
  <c r="Y136"/>
  <c r="U136"/>
  <c r="AG135"/>
  <c r="AC135"/>
  <c r="Y135"/>
  <c r="U135"/>
  <c r="AH135" s="1"/>
  <c r="AG134"/>
  <c r="AC134"/>
  <c r="Y134"/>
  <c r="U134"/>
  <c r="AH134" s="1"/>
  <c r="AG133"/>
  <c r="AC133"/>
  <c r="Y133"/>
  <c r="U133"/>
  <c r="AH133" s="1"/>
  <c r="AG132"/>
  <c r="AC132"/>
  <c r="Y132"/>
  <c r="U132"/>
  <c r="AG131"/>
  <c r="AC131"/>
  <c r="Y131"/>
  <c r="U131"/>
  <c r="AH131" s="1"/>
  <c r="AG130"/>
  <c r="AC130"/>
  <c r="Y130"/>
  <c r="U130"/>
  <c r="AH130" s="1"/>
  <c r="AG129"/>
  <c r="AC129"/>
  <c r="AC139" s="1"/>
  <c r="R18" i="60" s="1"/>
  <c r="Y129" i="59"/>
  <c r="U129"/>
  <c r="U139" s="1"/>
  <c r="J18" i="60" s="1"/>
  <c r="AF127" i="59"/>
  <c r="U17" i="60" s="1"/>
  <c r="AE127" i="59"/>
  <c r="T17" i="60" s="1"/>
  <c r="AD127" i="59"/>
  <c r="S17" i="60" s="1"/>
  <c r="AB127" i="59"/>
  <c r="Q17" i="60" s="1"/>
  <c r="AA127" i="59"/>
  <c r="P17" i="60" s="1"/>
  <c r="Z127" i="59"/>
  <c r="O17" i="60" s="1"/>
  <c r="X127" i="59"/>
  <c r="M17" i="60" s="1"/>
  <c r="W127" i="59"/>
  <c r="L17" i="60" s="1"/>
  <c r="V127" i="59"/>
  <c r="K17" i="60" s="1"/>
  <c r="T127" i="59"/>
  <c r="I17" i="60" s="1"/>
  <c r="S127" i="59"/>
  <c r="H17" i="60" s="1"/>
  <c r="R127" i="59"/>
  <c r="G17" i="60" s="1"/>
  <c r="O127" i="59"/>
  <c r="F17" i="60" s="1"/>
  <c r="N127" i="59"/>
  <c r="E17" i="60" s="1"/>
  <c r="M127" i="59"/>
  <c r="D17" i="60" s="1"/>
  <c r="K127" i="59"/>
  <c r="C17" i="60" s="1"/>
  <c r="J127" i="59"/>
  <c r="B17" i="60" s="1"/>
  <c r="AG126" i="59"/>
  <c r="AC126"/>
  <c r="Y126"/>
  <c r="U126"/>
  <c r="AG125"/>
  <c r="AC125"/>
  <c r="Y125"/>
  <c r="U125"/>
  <c r="AG124"/>
  <c r="AC124"/>
  <c r="Y124"/>
  <c r="U124"/>
  <c r="AG123"/>
  <c r="AC123"/>
  <c r="Y123"/>
  <c r="U123"/>
  <c r="AG122"/>
  <c r="AC122"/>
  <c r="Y122"/>
  <c r="U122"/>
  <c r="AG121"/>
  <c r="AC121"/>
  <c r="Y121"/>
  <c r="U121"/>
  <c r="AG120"/>
  <c r="AC120"/>
  <c r="Y120"/>
  <c r="U120"/>
  <c r="AG119"/>
  <c r="AC119"/>
  <c r="Y119"/>
  <c r="U119"/>
  <c r="AG118"/>
  <c r="AC118"/>
  <c r="Y118"/>
  <c r="U118"/>
  <c r="AG117"/>
  <c r="AC117"/>
  <c r="Y117"/>
  <c r="U117"/>
  <c r="AF115"/>
  <c r="U16" i="60" s="1"/>
  <c r="AE115" i="59"/>
  <c r="T16" i="60" s="1"/>
  <c r="AD115" i="59"/>
  <c r="S16" i="60" s="1"/>
  <c r="AB115" i="59"/>
  <c r="Q16" i="60" s="1"/>
  <c r="AA115" i="59"/>
  <c r="P16" i="60" s="1"/>
  <c r="Z115" i="59"/>
  <c r="O16" i="60" s="1"/>
  <c r="X115" i="59"/>
  <c r="M16" i="60" s="1"/>
  <c r="W115" i="59"/>
  <c r="L16" i="60" s="1"/>
  <c r="V115" i="59"/>
  <c r="K16" i="60" s="1"/>
  <c r="T115" i="59"/>
  <c r="I16" i="60" s="1"/>
  <c r="S115" i="59"/>
  <c r="H16" i="60" s="1"/>
  <c r="R115" i="59"/>
  <c r="G16" i="60" s="1"/>
  <c r="O115" i="59"/>
  <c r="F16" i="60" s="1"/>
  <c r="N115" i="59"/>
  <c r="E16" i="60" s="1"/>
  <c r="M115" i="59"/>
  <c r="D16" i="60" s="1"/>
  <c r="K115" i="59"/>
  <c r="C16" i="60" s="1"/>
  <c r="J115" i="59"/>
  <c r="B16" i="60" s="1"/>
  <c r="AG114" i="59"/>
  <c r="AC114"/>
  <c r="Y114"/>
  <c r="U114"/>
  <c r="AG113"/>
  <c r="AC113"/>
  <c r="Y113"/>
  <c r="U113"/>
  <c r="AG112"/>
  <c r="AC112"/>
  <c r="Y112"/>
  <c r="U112"/>
  <c r="AG111"/>
  <c r="AC111"/>
  <c r="Y111"/>
  <c r="U111"/>
  <c r="AG110"/>
  <c r="AC110"/>
  <c r="Y110"/>
  <c r="U110"/>
  <c r="AG109"/>
  <c r="AC109"/>
  <c r="Y109"/>
  <c r="U109"/>
  <c r="AG108"/>
  <c r="AC108"/>
  <c r="Y108"/>
  <c r="U108"/>
  <c r="AG107"/>
  <c r="AC107"/>
  <c r="Y107"/>
  <c r="U107"/>
  <c r="AG106"/>
  <c r="AC106"/>
  <c r="Y106"/>
  <c r="U106"/>
  <c r="AG105"/>
  <c r="AC105"/>
  <c r="AC115" s="1"/>
  <c r="R16" i="60" s="1"/>
  <c r="Y105" i="59"/>
  <c r="U105"/>
  <c r="U115" s="1"/>
  <c r="J16" i="60" s="1"/>
  <c r="AF103" i="59"/>
  <c r="U15" i="60" s="1"/>
  <c r="AE103" i="59"/>
  <c r="T15" i="60" s="1"/>
  <c r="AD103" i="59"/>
  <c r="S15" i="60" s="1"/>
  <c r="AB103" i="59"/>
  <c r="Q15" i="60" s="1"/>
  <c r="AA103" i="59"/>
  <c r="P15" i="60" s="1"/>
  <c r="Z103" i="59"/>
  <c r="O15" i="60" s="1"/>
  <c r="X103" i="59"/>
  <c r="M15" i="60" s="1"/>
  <c r="W103" i="59"/>
  <c r="L15" i="60" s="1"/>
  <c r="V103" i="59"/>
  <c r="K15" i="60" s="1"/>
  <c r="T103" i="59"/>
  <c r="I15" i="60" s="1"/>
  <c r="S103" i="59"/>
  <c r="H15" i="60" s="1"/>
  <c r="R103" i="59"/>
  <c r="G15" i="60" s="1"/>
  <c r="O103" i="59"/>
  <c r="F15" i="60" s="1"/>
  <c r="N103" i="59"/>
  <c r="E15" i="60" s="1"/>
  <c r="M103" i="59"/>
  <c r="D15" i="60" s="1"/>
  <c r="K103" i="59"/>
  <c r="C15" i="60" s="1"/>
  <c r="J103" i="59"/>
  <c r="B15" i="60" s="1"/>
  <c r="AG102" i="59"/>
  <c r="AC102"/>
  <c r="Y102"/>
  <c r="U102"/>
  <c r="AG101"/>
  <c r="AC101"/>
  <c r="Y101"/>
  <c r="U101"/>
  <c r="AG100"/>
  <c r="AC100"/>
  <c r="Y100"/>
  <c r="U100"/>
  <c r="AG99"/>
  <c r="AC99"/>
  <c r="Y99"/>
  <c r="U99"/>
  <c r="AG98"/>
  <c r="AC98"/>
  <c r="Y98"/>
  <c r="U98"/>
  <c r="AG97"/>
  <c r="AC97"/>
  <c r="Y97"/>
  <c r="U97"/>
  <c r="AG96"/>
  <c r="AC96"/>
  <c r="Y96"/>
  <c r="U96"/>
  <c r="AG95"/>
  <c r="AC95"/>
  <c r="Y95"/>
  <c r="U95"/>
  <c r="AG94"/>
  <c r="AC94"/>
  <c r="Y94"/>
  <c r="U94"/>
  <c r="AG93"/>
  <c r="AC93"/>
  <c r="Y93"/>
  <c r="U93"/>
  <c r="AF91"/>
  <c r="U14" i="60" s="1"/>
  <c r="AE91" i="59"/>
  <c r="T14" i="60" s="1"/>
  <c r="AD91" i="59"/>
  <c r="S14" i="60" s="1"/>
  <c r="AB91" i="59"/>
  <c r="Q14" i="60" s="1"/>
  <c r="AA91" i="59"/>
  <c r="P14" i="60" s="1"/>
  <c r="Z91" i="59"/>
  <c r="O14" i="60" s="1"/>
  <c r="X91" i="59"/>
  <c r="M14" i="60" s="1"/>
  <c r="W91" i="59"/>
  <c r="L14" i="60" s="1"/>
  <c r="V91" i="59"/>
  <c r="K14" i="60" s="1"/>
  <c r="T91" i="59"/>
  <c r="I14" i="60" s="1"/>
  <c r="S91" i="59"/>
  <c r="H14" i="60" s="1"/>
  <c r="R91" i="59"/>
  <c r="G14" i="60" s="1"/>
  <c r="O91" i="59"/>
  <c r="F14" i="60" s="1"/>
  <c r="N91" i="59"/>
  <c r="E14" i="60" s="1"/>
  <c r="M91" i="59"/>
  <c r="D14" i="60" s="1"/>
  <c r="K91" i="59"/>
  <c r="C14" i="60" s="1"/>
  <c r="J91" i="59"/>
  <c r="B14" i="60" s="1"/>
  <c r="AG90" i="59"/>
  <c r="AC90"/>
  <c r="Y90"/>
  <c r="U90"/>
  <c r="AH90" s="1"/>
  <c r="AG89"/>
  <c r="AC89"/>
  <c r="Y89"/>
  <c r="U89"/>
  <c r="AH89" s="1"/>
  <c r="AG88"/>
  <c r="AC88"/>
  <c r="Y88"/>
  <c r="U88"/>
  <c r="AG87"/>
  <c r="AC87"/>
  <c r="Y87"/>
  <c r="U87"/>
  <c r="AH87" s="1"/>
  <c r="AG86"/>
  <c r="AC86"/>
  <c r="Y86"/>
  <c r="U86"/>
  <c r="AH86" s="1"/>
  <c r="AG85"/>
  <c r="AC85"/>
  <c r="Y85"/>
  <c r="U85"/>
  <c r="AH85" s="1"/>
  <c r="AG84"/>
  <c r="AC84"/>
  <c r="Y84"/>
  <c r="U84"/>
  <c r="AG83"/>
  <c r="AC83"/>
  <c r="Y83"/>
  <c r="U83"/>
  <c r="AH83" s="1"/>
  <c r="AG82"/>
  <c r="AC82"/>
  <c r="Y82"/>
  <c r="U82"/>
  <c r="AH82" s="1"/>
  <c r="AG81"/>
  <c r="AC81"/>
  <c r="AC91" s="1"/>
  <c r="R14" i="60" s="1"/>
  <c r="Y81" i="59"/>
  <c r="U81"/>
  <c r="U91" s="1"/>
  <c r="J14" i="60" s="1"/>
  <c r="AF79" i="59"/>
  <c r="U13" i="60" s="1"/>
  <c r="AE79" i="59"/>
  <c r="T13" i="60" s="1"/>
  <c r="AD79" i="59"/>
  <c r="S13" i="60" s="1"/>
  <c r="AB79" i="59"/>
  <c r="Q13" i="60" s="1"/>
  <c r="AA79" i="59"/>
  <c r="P13" i="60" s="1"/>
  <c r="Z79" i="59"/>
  <c r="O13" i="60" s="1"/>
  <c r="X79" i="59"/>
  <c r="M13" i="60" s="1"/>
  <c r="W79" i="59"/>
  <c r="L13" i="60" s="1"/>
  <c r="V79" i="59"/>
  <c r="K13" i="60" s="1"/>
  <c r="T79" i="59"/>
  <c r="I13" i="60" s="1"/>
  <c r="S79" i="59"/>
  <c r="H13" i="60" s="1"/>
  <c r="R79" i="59"/>
  <c r="G13" i="60" s="1"/>
  <c r="O79" i="59"/>
  <c r="F13" i="60" s="1"/>
  <c r="N79" i="59"/>
  <c r="E13" i="60" s="1"/>
  <c r="M79" i="59"/>
  <c r="D13" i="60" s="1"/>
  <c r="K79" i="59"/>
  <c r="C13" i="60" s="1"/>
  <c r="J79" i="59"/>
  <c r="B13" i="60" s="1"/>
  <c r="AG78" i="59"/>
  <c r="AC78"/>
  <c r="Y78"/>
  <c r="U78"/>
  <c r="AG77"/>
  <c r="AC77"/>
  <c r="Y77"/>
  <c r="U77"/>
  <c r="AG76"/>
  <c r="AC76"/>
  <c r="Y76"/>
  <c r="U76"/>
  <c r="AG75"/>
  <c r="AC75"/>
  <c r="Y75"/>
  <c r="U75"/>
  <c r="AG74"/>
  <c r="AC74"/>
  <c r="Y74"/>
  <c r="U74"/>
  <c r="AG73"/>
  <c r="AC73"/>
  <c r="Y73"/>
  <c r="U73"/>
  <c r="AG72"/>
  <c r="AC72"/>
  <c r="Y72"/>
  <c r="U72"/>
  <c r="AG71"/>
  <c r="AC71"/>
  <c r="Y71"/>
  <c r="U71"/>
  <c r="AG70"/>
  <c r="AC70"/>
  <c r="Y70"/>
  <c r="U70"/>
  <c r="AG69"/>
  <c r="AC69"/>
  <c r="Y69"/>
  <c r="U69"/>
  <c r="AF67"/>
  <c r="U12" i="60" s="1"/>
  <c r="AE67" i="59"/>
  <c r="T12" i="60" s="1"/>
  <c r="AD67" i="59"/>
  <c r="S12" i="60" s="1"/>
  <c r="AB67" i="59"/>
  <c r="Q12" i="60" s="1"/>
  <c r="AA67" i="59"/>
  <c r="P12" i="60" s="1"/>
  <c r="Z67" i="59"/>
  <c r="O12" i="60" s="1"/>
  <c r="X67" i="59"/>
  <c r="M12" i="60" s="1"/>
  <c r="W67" i="59"/>
  <c r="L12" i="60" s="1"/>
  <c r="V67" i="59"/>
  <c r="K12" i="60" s="1"/>
  <c r="T67" i="59"/>
  <c r="I12" i="60" s="1"/>
  <c r="S67" i="59"/>
  <c r="H12" i="60" s="1"/>
  <c r="R67" i="59"/>
  <c r="G12" i="60" s="1"/>
  <c r="O67" i="59"/>
  <c r="F12" i="60" s="1"/>
  <c r="N67" i="59"/>
  <c r="E12" i="60" s="1"/>
  <c r="M67" i="59"/>
  <c r="D12" i="60" s="1"/>
  <c r="K67" i="59"/>
  <c r="C12" i="60" s="1"/>
  <c r="J67" i="59"/>
  <c r="B12" i="60" s="1"/>
  <c r="AG66" i="59"/>
  <c r="AC66"/>
  <c r="Y66"/>
  <c r="U66"/>
  <c r="AG65"/>
  <c r="AC65"/>
  <c r="Y65"/>
  <c r="U65"/>
  <c r="AG64"/>
  <c r="AC64"/>
  <c r="Y64"/>
  <c r="U64"/>
  <c r="AG63"/>
  <c r="AC63"/>
  <c r="Y63"/>
  <c r="U63"/>
  <c r="AG62"/>
  <c r="AC62"/>
  <c r="Y62"/>
  <c r="U62"/>
  <c r="AG61"/>
  <c r="AC61"/>
  <c r="Y61"/>
  <c r="U61"/>
  <c r="AG60"/>
  <c r="AC60"/>
  <c r="Y60"/>
  <c r="U60"/>
  <c r="AG59"/>
  <c r="AC59"/>
  <c r="Y59"/>
  <c r="U59"/>
  <c r="AG58"/>
  <c r="AC58"/>
  <c r="Y58"/>
  <c r="U58"/>
  <c r="AG57"/>
  <c r="AC57"/>
  <c r="AC67" s="1"/>
  <c r="R12" i="60" s="1"/>
  <c r="Y57" i="59"/>
  <c r="U57"/>
  <c r="U67" s="1"/>
  <c r="J12" i="60" s="1"/>
  <c r="AF55" i="59"/>
  <c r="U11" i="60" s="1"/>
  <c r="AE55" i="59"/>
  <c r="T11" i="60" s="1"/>
  <c r="AD55" i="59"/>
  <c r="S11" i="60" s="1"/>
  <c r="AB55" i="59"/>
  <c r="Q11" i="60" s="1"/>
  <c r="AA55" i="59"/>
  <c r="P11" i="60" s="1"/>
  <c r="Z55" i="59"/>
  <c r="O11" i="60" s="1"/>
  <c r="X55" i="59"/>
  <c r="M11" i="60" s="1"/>
  <c r="W55" i="59"/>
  <c r="L11" i="60" s="1"/>
  <c r="V55" i="59"/>
  <c r="K11" i="60" s="1"/>
  <c r="T55" i="59"/>
  <c r="I11" i="60" s="1"/>
  <c r="S55" i="59"/>
  <c r="H11" i="60" s="1"/>
  <c r="R55" i="59"/>
  <c r="G11" i="60" s="1"/>
  <c r="O55" i="59"/>
  <c r="F11" i="60" s="1"/>
  <c r="N55" i="59"/>
  <c r="E11" i="60" s="1"/>
  <c r="M55" i="59"/>
  <c r="D11" i="60" s="1"/>
  <c r="K55" i="59"/>
  <c r="C11" i="60" s="1"/>
  <c r="J55" i="59"/>
  <c r="B11" i="60" s="1"/>
  <c r="AG54" i="59"/>
  <c r="AC54"/>
  <c r="Y54"/>
  <c r="U54"/>
  <c r="AG53"/>
  <c r="AC53"/>
  <c r="Y53"/>
  <c r="U53"/>
  <c r="AG52"/>
  <c r="AC52"/>
  <c r="Y52"/>
  <c r="U52"/>
  <c r="AG51"/>
  <c r="AC51"/>
  <c r="Y51"/>
  <c r="U51"/>
  <c r="AG50"/>
  <c r="AC50"/>
  <c r="Y50"/>
  <c r="U50"/>
  <c r="AG49"/>
  <c r="AC49"/>
  <c r="Y49"/>
  <c r="U49"/>
  <c r="AG48"/>
  <c r="AC48"/>
  <c r="Y48"/>
  <c r="U48"/>
  <c r="AG47"/>
  <c r="AC47"/>
  <c r="Y47"/>
  <c r="U47"/>
  <c r="AG46"/>
  <c r="AC46"/>
  <c r="Y46"/>
  <c r="U46"/>
  <c r="AG45"/>
  <c r="AC45"/>
  <c r="Y45"/>
  <c r="U45"/>
  <c r="AF43"/>
  <c r="U10" i="60" s="1"/>
  <c r="AE43" i="59"/>
  <c r="T10" i="60" s="1"/>
  <c r="AD43" i="59"/>
  <c r="S10" i="60" s="1"/>
  <c r="AB43" i="59"/>
  <c r="Q10" i="60" s="1"/>
  <c r="AA43" i="59"/>
  <c r="P10" i="60" s="1"/>
  <c r="Z43" i="59"/>
  <c r="O10" i="60" s="1"/>
  <c r="X43" i="59"/>
  <c r="M10" i="60" s="1"/>
  <c r="W43" i="59"/>
  <c r="L10" i="60" s="1"/>
  <c r="V43" i="59"/>
  <c r="K10" i="60" s="1"/>
  <c r="T43" i="59"/>
  <c r="I10" i="60" s="1"/>
  <c r="S43" i="59"/>
  <c r="H10" i="60" s="1"/>
  <c r="R43" i="59"/>
  <c r="G10" i="60" s="1"/>
  <c r="O43" i="59"/>
  <c r="F10" i="60" s="1"/>
  <c r="N43" i="59"/>
  <c r="E10" i="60" s="1"/>
  <c r="M43" i="59"/>
  <c r="D10" i="60" s="1"/>
  <c r="K43" i="59"/>
  <c r="C10" i="60" s="1"/>
  <c r="J43" i="59"/>
  <c r="B10" i="60" s="1"/>
  <c r="AG42" i="59"/>
  <c r="AC42"/>
  <c r="Y42"/>
  <c r="U42"/>
  <c r="AH42" s="1"/>
  <c r="AG41"/>
  <c r="AC41"/>
  <c r="Y41"/>
  <c r="U41"/>
  <c r="AH41" s="1"/>
  <c r="AG40"/>
  <c r="AC40"/>
  <c r="Y40"/>
  <c r="U40"/>
  <c r="AG39"/>
  <c r="AC39"/>
  <c r="Y39"/>
  <c r="U39"/>
  <c r="AH39" s="1"/>
  <c r="AG38"/>
  <c r="AC38"/>
  <c r="Y38"/>
  <c r="U38"/>
  <c r="AH38" s="1"/>
  <c r="AG37"/>
  <c r="AC37"/>
  <c r="Y37"/>
  <c r="U37"/>
  <c r="AH37" s="1"/>
  <c r="AG36"/>
  <c r="AC36"/>
  <c r="Y36"/>
  <c r="U36"/>
  <c r="AG35"/>
  <c r="AC35"/>
  <c r="Y35"/>
  <c r="U35"/>
  <c r="AH35" s="1"/>
  <c r="AG34"/>
  <c r="AC34"/>
  <c r="Y34"/>
  <c r="U34"/>
  <c r="AH34" s="1"/>
  <c r="AG33"/>
  <c r="AC33"/>
  <c r="AC43" s="1"/>
  <c r="R10" i="60" s="1"/>
  <c r="Y33" i="59"/>
  <c r="U33"/>
  <c r="U43" s="1"/>
  <c r="J10" i="60" s="1"/>
  <c r="AF31" i="59"/>
  <c r="U9" i="60" s="1"/>
  <c r="AE31" i="59"/>
  <c r="T9" i="60" s="1"/>
  <c r="AD31" i="59"/>
  <c r="S9" i="60" s="1"/>
  <c r="AB31" i="59"/>
  <c r="Q9" i="60" s="1"/>
  <c r="AA31" i="59"/>
  <c r="P9" i="60" s="1"/>
  <c r="Z31" i="59"/>
  <c r="O9" i="60" s="1"/>
  <c r="X31" i="59"/>
  <c r="M9" i="60" s="1"/>
  <c r="W31" i="59"/>
  <c r="L9" i="60" s="1"/>
  <c r="V31" i="59"/>
  <c r="K9" i="60" s="1"/>
  <c r="T31" i="59"/>
  <c r="I9" i="60" s="1"/>
  <c r="S31" i="59"/>
  <c r="H9" i="60" s="1"/>
  <c r="R31" i="59"/>
  <c r="G9" i="60" s="1"/>
  <c r="O31" i="59"/>
  <c r="F9" i="60" s="1"/>
  <c r="N31" i="59"/>
  <c r="E9" i="60" s="1"/>
  <c r="M31" i="59"/>
  <c r="D9" i="60" s="1"/>
  <c r="K31" i="59"/>
  <c r="C9" i="60" s="1"/>
  <c r="J31" i="59"/>
  <c r="B9" i="60" s="1"/>
  <c r="AG30" i="59"/>
  <c r="AC30"/>
  <c r="Y30"/>
  <c r="U30"/>
  <c r="AG29"/>
  <c r="AC29"/>
  <c r="Y29"/>
  <c r="U29"/>
  <c r="AG28"/>
  <c r="AC28"/>
  <c r="Y28"/>
  <c r="U28"/>
  <c r="AG27"/>
  <c r="AC27"/>
  <c r="Y27"/>
  <c r="U27"/>
  <c r="AG26"/>
  <c r="AC26"/>
  <c r="Y26"/>
  <c r="U26"/>
  <c r="AG25"/>
  <c r="AC25"/>
  <c r="Y25"/>
  <c r="U25"/>
  <c r="AG24"/>
  <c r="AC24"/>
  <c r="Y24"/>
  <c r="U24"/>
  <c r="AG23"/>
  <c r="AC23"/>
  <c r="Y23"/>
  <c r="U23"/>
  <c r="AG22"/>
  <c r="AC22"/>
  <c r="Y22"/>
  <c r="U22"/>
  <c r="AG21"/>
  <c r="AC21"/>
  <c r="Y21"/>
  <c r="U21"/>
  <c r="AF19"/>
  <c r="U8" i="60" s="1"/>
  <c r="AE19" i="59"/>
  <c r="AD19"/>
  <c r="S8" i="60" s="1"/>
  <c r="AB19" i="59"/>
  <c r="Q8" i="60" s="1"/>
  <c r="AA19" i="59"/>
  <c r="Z19"/>
  <c r="O8" i="60" s="1"/>
  <c r="X19" i="59"/>
  <c r="M8" i="60" s="1"/>
  <c r="W19" i="59"/>
  <c r="V19"/>
  <c r="K8" i="60" s="1"/>
  <c r="T19" i="59"/>
  <c r="I8" i="60" s="1"/>
  <c r="S19" i="59"/>
  <c r="R19"/>
  <c r="G8" i="60" s="1"/>
  <c r="O19" i="59"/>
  <c r="F8" i="60" s="1"/>
  <c r="N19" i="59"/>
  <c r="E8" i="60" s="1"/>
  <c r="M19" i="59"/>
  <c r="K19"/>
  <c r="C8" i="60" s="1"/>
  <c r="J19" i="59"/>
  <c r="B8" i="60" s="1"/>
  <c r="AG18" i="59"/>
  <c r="AC18"/>
  <c r="Y18"/>
  <c r="U18"/>
  <c r="AG17"/>
  <c r="AC17"/>
  <c r="Y17"/>
  <c r="U17"/>
  <c r="AG16"/>
  <c r="AC16"/>
  <c r="Y16"/>
  <c r="U16"/>
  <c r="AG15"/>
  <c r="AC15"/>
  <c r="Y15"/>
  <c r="U15"/>
  <c r="AG14"/>
  <c r="AC14"/>
  <c r="Y14"/>
  <c r="U14"/>
  <c r="AG13"/>
  <c r="AC13"/>
  <c r="Y13"/>
  <c r="U13"/>
  <c r="AG12"/>
  <c r="AC12"/>
  <c r="Y12"/>
  <c r="U12"/>
  <c r="AG11"/>
  <c r="AC11"/>
  <c r="Y11"/>
  <c r="U11"/>
  <c r="AG10"/>
  <c r="AC10"/>
  <c r="Y10"/>
  <c r="U10"/>
  <c r="AG9"/>
  <c r="AC9"/>
  <c r="AC19" s="1"/>
  <c r="Y9"/>
  <c r="U9"/>
  <c r="U19" s="1"/>
  <c r="C18" i="55"/>
  <c r="B18"/>
  <c r="Y17"/>
  <c r="A5"/>
  <c r="A24" s="1"/>
  <c r="A3"/>
  <c r="A1"/>
  <c r="A191" i="54"/>
  <c r="AF190"/>
  <c r="U23" i="55" s="1"/>
  <c r="AE190" i="54"/>
  <c r="T23" i="55" s="1"/>
  <c r="AD190" i="54"/>
  <c r="S23" i="55" s="1"/>
  <c r="AB190" i="54"/>
  <c r="Q23" i="55" s="1"/>
  <c r="AA190" i="54"/>
  <c r="P23" i="55" s="1"/>
  <c r="Z190" i="54"/>
  <c r="O23" i="55" s="1"/>
  <c r="X190" i="54"/>
  <c r="M23" i="55" s="1"/>
  <c r="W190" i="54"/>
  <c r="L23" i="55" s="1"/>
  <c r="V190" i="54"/>
  <c r="K23" i="55" s="1"/>
  <c r="T190" i="54"/>
  <c r="I23" i="55" s="1"/>
  <c r="S190" i="54"/>
  <c r="H23" i="55" s="1"/>
  <c r="R190" i="54"/>
  <c r="G23" i="55" s="1"/>
  <c r="O190" i="54"/>
  <c r="F23" i="55" s="1"/>
  <c r="N190" i="54"/>
  <c r="E23" i="55" s="1"/>
  <c r="M190" i="54"/>
  <c r="D23" i="55" s="1"/>
  <c r="K190" i="54"/>
  <c r="C23" i="55" s="1"/>
  <c r="AG189" i="54"/>
  <c r="AG190" s="1"/>
  <c r="V23" i="55" s="1"/>
  <c r="AC189" i="54"/>
  <c r="AC190" s="1"/>
  <c r="R23" i="55" s="1"/>
  <c r="Y189" i="54"/>
  <c r="Y190" s="1"/>
  <c r="N23" i="55" s="1"/>
  <c r="U189" i="54"/>
  <c r="AF187"/>
  <c r="U22" i="55" s="1"/>
  <c r="AE187" i="54"/>
  <c r="T22" i="55" s="1"/>
  <c r="AD187" i="54"/>
  <c r="S22" i="55" s="1"/>
  <c r="AB187" i="54"/>
  <c r="Q22" i="55" s="1"/>
  <c r="AA187" i="54"/>
  <c r="P22" i="55" s="1"/>
  <c r="Z187" i="54"/>
  <c r="O22" i="55" s="1"/>
  <c r="X187" i="54"/>
  <c r="M22" i="55" s="1"/>
  <c r="W187" i="54"/>
  <c r="L22" i="55" s="1"/>
  <c r="V187" i="54"/>
  <c r="K22" i="55" s="1"/>
  <c r="T187" i="54"/>
  <c r="I22" i="55" s="1"/>
  <c r="S187" i="54"/>
  <c r="H22" i="55" s="1"/>
  <c r="R187" i="54"/>
  <c r="G22" i="55" s="1"/>
  <c r="O187" i="54"/>
  <c r="F22" i="55" s="1"/>
  <c r="N187" i="54"/>
  <c r="E22" i="55" s="1"/>
  <c r="M187" i="54"/>
  <c r="D22" i="55" s="1"/>
  <c r="K187" i="54"/>
  <c r="C22" i="55" s="1"/>
  <c r="J187" i="54"/>
  <c r="B22" i="55" s="1"/>
  <c r="AG186" i="54"/>
  <c r="AC186"/>
  <c r="Y186"/>
  <c r="U186"/>
  <c r="AG185"/>
  <c r="AC185"/>
  <c r="Y185"/>
  <c r="U185"/>
  <c r="AG184"/>
  <c r="AC184"/>
  <c r="Y184"/>
  <c r="U184"/>
  <c r="AG183"/>
  <c r="AC183"/>
  <c r="Y183"/>
  <c r="U183"/>
  <c r="AG182"/>
  <c r="AC182"/>
  <c r="Y182"/>
  <c r="U182"/>
  <c r="AG181"/>
  <c r="AC181"/>
  <c r="Y181"/>
  <c r="U181"/>
  <c r="AG180"/>
  <c r="AC180"/>
  <c r="Y180"/>
  <c r="U180"/>
  <c r="AG179"/>
  <c r="AC179"/>
  <c r="Y179"/>
  <c r="U179"/>
  <c r="AG178"/>
  <c r="AC178"/>
  <c r="Y178"/>
  <c r="U178"/>
  <c r="AG177"/>
  <c r="AG187" s="1"/>
  <c r="V22" i="55" s="1"/>
  <c r="AC177" i="54"/>
  <c r="AC187" s="1"/>
  <c r="R22" i="55" s="1"/>
  <c r="Y177" i="54"/>
  <c r="Y187" s="1"/>
  <c r="N22" i="55" s="1"/>
  <c r="U177" i="54"/>
  <c r="U187" s="1"/>
  <c r="J22" i="55" s="1"/>
  <c r="AF175" i="54"/>
  <c r="U21" i="55" s="1"/>
  <c r="AE175" i="54"/>
  <c r="T21" i="55" s="1"/>
  <c r="AD175" i="54"/>
  <c r="S21" i="55" s="1"/>
  <c r="AB175" i="54"/>
  <c r="Q21" i="55" s="1"/>
  <c r="AA175" i="54"/>
  <c r="P21" i="55" s="1"/>
  <c r="Z175" i="54"/>
  <c r="O21" i="55" s="1"/>
  <c r="X175" i="54"/>
  <c r="M21" i="55" s="1"/>
  <c r="W175" i="54"/>
  <c r="L21" i="55" s="1"/>
  <c r="V175" i="54"/>
  <c r="K21" i="55" s="1"/>
  <c r="T175" i="54"/>
  <c r="I21" i="55" s="1"/>
  <c r="S175" i="54"/>
  <c r="H21" i="55" s="1"/>
  <c r="R175" i="54"/>
  <c r="G21" i="55" s="1"/>
  <c r="O175" i="54"/>
  <c r="F21" i="55" s="1"/>
  <c r="N175" i="54"/>
  <c r="E21" i="55" s="1"/>
  <c r="M175" i="54"/>
  <c r="D21" i="55" s="1"/>
  <c r="K175" i="54"/>
  <c r="C21" i="55" s="1"/>
  <c r="J175" i="54"/>
  <c r="B21" i="55" s="1"/>
  <c r="AG174" i="54"/>
  <c r="AC174"/>
  <c r="Y174"/>
  <c r="U174"/>
  <c r="AH174" s="1"/>
  <c r="AG173"/>
  <c r="AC173"/>
  <c r="Y173"/>
  <c r="U173"/>
  <c r="AH173" s="1"/>
  <c r="AG172"/>
  <c r="AC172"/>
  <c r="Y172"/>
  <c r="U172"/>
  <c r="AH172" s="1"/>
  <c r="AG171"/>
  <c r="AC171"/>
  <c r="Y171"/>
  <c r="U171"/>
  <c r="AH171" s="1"/>
  <c r="AG170"/>
  <c r="AC170"/>
  <c r="Y170"/>
  <c r="U170"/>
  <c r="AH170" s="1"/>
  <c r="AG169"/>
  <c r="AC169"/>
  <c r="Y169"/>
  <c r="U169"/>
  <c r="AH169" s="1"/>
  <c r="AG168"/>
  <c r="AC168"/>
  <c r="Y168"/>
  <c r="U168"/>
  <c r="AH168" s="1"/>
  <c r="AG167"/>
  <c r="AC167"/>
  <c r="Y167"/>
  <c r="U167"/>
  <c r="AH167" s="1"/>
  <c r="AG166"/>
  <c r="AC166"/>
  <c r="Y166"/>
  <c r="U166"/>
  <c r="AG165"/>
  <c r="AG175" s="1"/>
  <c r="V21" i="55" s="1"/>
  <c r="AC165" i="54"/>
  <c r="AC175" s="1"/>
  <c r="R21" i="55" s="1"/>
  <c r="Y165" i="54"/>
  <c r="Y175" s="1"/>
  <c r="N21" i="55" s="1"/>
  <c r="U165" i="54"/>
  <c r="AH165" s="1"/>
  <c r="AF163"/>
  <c r="U20" i="55" s="1"/>
  <c r="AE163" i="54"/>
  <c r="T20" i="55" s="1"/>
  <c r="AD163" i="54"/>
  <c r="S20" i="55" s="1"/>
  <c r="AB163" i="54"/>
  <c r="Q20" i="55" s="1"/>
  <c r="AA163" i="54"/>
  <c r="P20" i="55" s="1"/>
  <c r="Z163" i="54"/>
  <c r="O20" i="55" s="1"/>
  <c r="X163" i="54"/>
  <c r="M20" i="55" s="1"/>
  <c r="W163" i="54"/>
  <c r="L20" i="55" s="1"/>
  <c r="V163" i="54"/>
  <c r="K20" i="55" s="1"/>
  <c r="T163" i="54"/>
  <c r="I20" i="55" s="1"/>
  <c r="S163" i="54"/>
  <c r="H20" i="55" s="1"/>
  <c r="R163" i="54"/>
  <c r="G20" i="55" s="1"/>
  <c r="O163" i="54"/>
  <c r="F20" i="55" s="1"/>
  <c r="N163" i="54"/>
  <c r="E20" i="55" s="1"/>
  <c r="M163" i="54"/>
  <c r="D20" i="55" s="1"/>
  <c r="K163" i="54"/>
  <c r="C20" i="55" s="1"/>
  <c r="J163" i="54"/>
  <c r="B20" i="55" s="1"/>
  <c r="AG162" i="54"/>
  <c r="AC162"/>
  <c r="Y162"/>
  <c r="U162"/>
  <c r="AG161"/>
  <c r="AC161"/>
  <c r="Y161"/>
  <c r="U161"/>
  <c r="AG160"/>
  <c r="AC160"/>
  <c r="Y160"/>
  <c r="U160"/>
  <c r="AG159"/>
  <c r="AC159"/>
  <c r="Y159"/>
  <c r="U159"/>
  <c r="AG158"/>
  <c r="AC158"/>
  <c r="Y158"/>
  <c r="U158"/>
  <c r="AG157"/>
  <c r="AC157"/>
  <c r="Y157"/>
  <c r="U157"/>
  <c r="AG156"/>
  <c r="AC156"/>
  <c r="Y156"/>
  <c r="U156"/>
  <c r="AG155"/>
  <c r="AC155"/>
  <c r="Y155"/>
  <c r="U155"/>
  <c r="AG154"/>
  <c r="AC154"/>
  <c r="Y154"/>
  <c r="U154"/>
  <c r="AG153"/>
  <c r="AG163" s="1"/>
  <c r="V20" i="55" s="1"/>
  <c r="AC153" i="54"/>
  <c r="AC163" s="1"/>
  <c r="R20" i="55" s="1"/>
  <c r="Y153" i="54"/>
  <c r="Y163" s="1"/>
  <c r="N20" i="55" s="1"/>
  <c r="U153" i="54"/>
  <c r="U163" s="1"/>
  <c r="J20" i="55" s="1"/>
  <c r="AF151" i="54"/>
  <c r="U19" i="55" s="1"/>
  <c r="AE151" i="54"/>
  <c r="T19" i="55" s="1"/>
  <c r="AD151" i="54"/>
  <c r="S19" i="55" s="1"/>
  <c r="AB151" i="54"/>
  <c r="Q19" i="55" s="1"/>
  <c r="AA151" i="54"/>
  <c r="P19" i="55" s="1"/>
  <c r="Z151" i="54"/>
  <c r="O19" i="55" s="1"/>
  <c r="X151" i="54"/>
  <c r="M19" i="55" s="1"/>
  <c r="W151" i="54"/>
  <c r="L19" i="55" s="1"/>
  <c r="V151" i="54"/>
  <c r="K19" i="55" s="1"/>
  <c r="T151" i="54"/>
  <c r="I19" i="55" s="1"/>
  <c r="S151" i="54"/>
  <c r="H19" i="55" s="1"/>
  <c r="R151" i="54"/>
  <c r="G19" i="55" s="1"/>
  <c r="O151" i="54"/>
  <c r="F19" i="55" s="1"/>
  <c r="N151" i="54"/>
  <c r="E19" i="55" s="1"/>
  <c r="M151" i="54"/>
  <c r="D19" i="55" s="1"/>
  <c r="K151" i="54"/>
  <c r="C19" i="55" s="1"/>
  <c r="J151" i="54"/>
  <c r="B19" i="55" s="1"/>
  <c r="AG150" i="54"/>
  <c r="AC150"/>
  <c r="Y150"/>
  <c r="U150"/>
  <c r="AG149"/>
  <c r="AC149"/>
  <c r="Y149"/>
  <c r="U149"/>
  <c r="AG148"/>
  <c r="AC148"/>
  <c r="Y148"/>
  <c r="U148"/>
  <c r="AG147"/>
  <c r="AC147"/>
  <c r="Y147"/>
  <c r="U147"/>
  <c r="AG146"/>
  <c r="AC146"/>
  <c r="Y146"/>
  <c r="U146"/>
  <c r="AG145"/>
  <c r="AC145"/>
  <c r="Y145"/>
  <c r="U145"/>
  <c r="AG144"/>
  <c r="AC144"/>
  <c r="Y144"/>
  <c r="U144"/>
  <c r="AG143"/>
  <c r="AC143"/>
  <c r="Y143"/>
  <c r="U143"/>
  <c r="AG142"/>
  <c r="AC142"/>
  <c r="Y142"/>
  <c r="U142"/>
  <c r="AG141"/>
  <c r="AG151" s="1"/>
  <c r="V19" i="55" s="1"/>
  <c r="AC141" i="54"/>
  <c r="AC151" s="1"/>
  <c r="R19" i="55" s="1"/>
  <c r="Y141" i="54"/>
  <c r="Y151" s="1"/>
  <c r="N19" i="55" s="1"/>
  <c r="U141" i="54"/>
  <c r="AF139"/>
  <c r="U18" i="55" s="1"/>
  <c r="AE139" i="54"/>
  <c r="T18" i="55" s="1"/>
  <c r="AD139" i="54"/>
  <c r="S18" i="55" s="1"/>
  <c r="AB139" i="54"/>
  <c r="Q18" i="55" s="1"/>
  <c r="AA139" i="54"/>
  <c r="P18" i="55" s="1"/>
  <c r="Z139" i="54"/>
  <c r="O18" i="55" s="1"/>
  <c r="X139" i="54"/>
  <c r="M18" i="55" s="1"/>
  <c r="W139" i="54"/>
  <c r="L18" i="55" s="1"/>
  <c r="V139" i="54"/>
  <c r="K18" i="55" s="1"/>
  <c r="T139" i="54"/>
  <c r="I18" i="55" s="1"/>
  <c r="S139" i="54"/>
  <c r="H18" i="55" s="1"/>
  <c r="R139" i="54"/>
  <c r="G18" i="55" s="1"/>
  <c r="O139" i="54"/>
  <c r="F18" i="55" s="1"/>
  <c r="N139" i="54"/>
  <c r="E18" i="55" s="1"/>
  <c r="M139" i="54"/>
  <c r="D18" i="55" s="1"/>
  <c r="AG138" i="54"/>
  <c r="AC138"/>
  <c r="Y138"/>
  <c r="U138"/>
  <c r="AG137"/>
  <c r="AC137"/>
  <c r="Y137"/>
  <c r="U137"/>
  <c r="AG136"/>
  <c r="AC136"/>
  <c r="Y136"/>
  <c r="U136"/>
  <c r="AG135"/>
  <c r="AC135"/>
  <c r="Y135"/>
  <c r="U135"/>
  <c r="AG134"/>
  <c r="AC134"/>
  <c r="Y134"/>
  <c r="U134"/>
  <c r="AG133"/>
  <c r="AC133"/>
  <c r="Y133"/>
  <c r="U133"/>
  <c r="AG132"/>
  <c r="AC132"/>
  <c r="Y132"/>
  <c r="U132"/>
  <c r="AG131"/>
  <c r="AC131"/>
  <c r="Y131"/>
  <c r="U131"/>
  <c r="AG130"/>
  <c r="AC130"/>
  <c r="Y130"/>
  <c r="U130"/>
  <c r="AG129"/>
  <c r="AG139" s="1"/>
  <c r="V18" i="55" s="1"/>
  <c r="AC129" i="54"/>
  <c r="AC139" s="1"/>
  <c r="R18" i="55" s="1"/>
  <c r="Y129" i="54"/>
  <c r="Y139" s="1"/>
  <c r="N18" i="55" s="1"/>
  <c r="U129" i="54"/>
  <c r="U139" s="1"/>
  <c r="J18" i="55" s="1"/>
  <c r="AF127" i="54"/>
  <c r="U17" i="55" s="1"/>
  <c r="AE127" i="54"/>
  <c r="T17" i="55" s="1"/>
  <c r="AD127" i="54"/>
  <c r="S17" i="55" s="1"/>
  <c r="AB127" i="54"/>
  <c r="Q17" i="55" s="1"/>
  <c r="AA127" i="54"/>
  <c r="P17" i="55" s="1"/>
  <c r="Z127" i="54"/>
  <c r="O17" i="55" s="1"/>
  <c r="X127" i="54"/>
  <c r="M17" i="55" s="1"/>
  <c r="W127" i="54"/>
  <c r="L17" i="55" s="1"/>
  <c r="V127" i="54"/>
  <c r="K17" i="55" s="1"/>
  <c r="T127" i="54"/>
  <c r="I17" i="55" s="1"/>
  <c r="S127" i="54"/>
  <c r="H17" i="55" s="1"/>
  <c r="R127" i="54"/>
  <c r="G17" i="55" s="1"/>
  <c r="O127" i="54"/>
  <c r="F17" i="55" s="1"/>
  <c r="N127" i="54"/>
  <c r="E17" i="55" s="1"/>
  <c r="M127" i="54"/>
  <c r="D17" i="55" s="1"/>
  <c r="K127" i="54"/>
  <c r="C17" i="55" s="1"/>
  <c r="J127" i="54"/>
  <c r="B17" i="55" s="1"/>
  <c r="AG126" i="54"/>
  <c r="AC126"/>
  <c r="Y126"/>
  <c r="U126"/>
  <c r="AG125"/>
  <c r="AC125"/>
  <c r="Y125"/>
  <c r="U125"/>
  <c r="AG124"/>
  <c r="AC124"/>
  <c r="Y124"/>
  <c r="U124"/>
  <c r="AG123"/>
  <c r="AC123"/>
  <c r="Y123"/>
  <c r="U123"/>
  <c r="AG122"/>
  <c r="AC122"/>
  <c r="Y122"/>
  <c r="U122"/>
  <c r="AG121"/>
  <c r="AC121"/>
  <c r="Y121"/>
  <c r="U121"/>
  <c r="AG120"/>
  <c r="AC120"/>
  <c r="Y120"/>
  <c r="U120"/>
  <c r="AG119"/>
  <c r="AC119"/>
  <c r="Y119"/>
  <c r="U119"/>
  <c r="AG118"/>
  <c r="AC118"/>
  <c r="Y118"/>
  <c r="U118"/>
  <c r="AG117"/>
  <c r="AG127" s="1"/>
  <c r="V17" i="55" s="1"/>
  <c r="AC117" i="54"/>
  <c r="AC127" s="1"/>
  <c r="R17" i="55" s="1"/>
  <c r="Y117" i="54"/>
  <c r="Y127" s="1"/>
  <c r="N17" i="55" s="1"/>
  <c r="U117" i="54"/>
  <c r="U127" s="1"/>
  <c r="J17" i="55" s="1"/>
  <c r="AF115" i="54"/>
  <c r="U16" i="55" s="1"/>
  <c r="AE115" i="54"/>
  <c r="T16" i="55" s="1"/>
  <c r="AD115" i="54"/>
  <c r="S16" i="55" s="1"/>
  <c r="AB115" i="54"/>
  <c r="Q16" i="55" s="1"/>
  <c r="AA115" i="54"/>
  <c r="P16" i="55" s="1"/>
  <c r="Z115" i="54"/>
  <c r="O16" i="55" s="1"/>
  <c r="X115" i="54"/>
  <c r="M16" i="55" s="1"/>
  <c r="W115" i="54"/>
  <c r="L16" i="55" s="1"/>
  <c r="V115" i="54"/>
  <c r="K16" i="55" s="1"/>
  <c r="T115" i="54"/>
  <c r="I16" i="55" s="1"/>
  <c r="S115" i="54"/>
  <c r="H16" i="55" s="1"/>
  <c r="R115" i="54"/>
  <c r="G16" i="55" s="1"/>
  <c r="O115" i="54"/>
  <c r="F16" i="55" s="1"/>
  <c r="N115" i="54"/>
  <c r="E16" i="55" s="1"/>
  <c r="M115" i="54"/>
  <c r="D16" i="55" s="1"/>
  <c r="K115" i="54"/>
  <c r="C16" i="55" s="1"/>
  <c r="J115" i="54"/>
  <c r="B16" i="55" s="1"/>
  <c r="AG114" i="54"/>
  <c r="AC114"/>
  <c r="Y114"/>
  <c r="U114"/>
  <c r="AG113"/>
  <c r="AC113"/>
  <c r="Y113"/>
  <c r="U113"/>
  <c r="AG112"/>
  <c r="AC112"/>
  <c r="Y112"/>
  <c r="U112"/>
  <c r="AG111"/>
  <c r="AC111"/>
  <c r="Y111"/>
  <c r="U111"/>
  <c r="AG110"/>
  <c r="AC110"/>
  <c r="Y110"/>
  <c r="U110"/>
  <c r="AG109"/>
  <c r="AC109"/>
  <c r="Y109"/>
  <c r="U109"/>
  <c r="AG108"/>
  <c r="AC108"/>
  <c r="Y108"/>
  <c r="U108"/>
  <c r="AG107"/>
  <c r="AC107"/>
  <c r="Y107"/>
  <c r="U107"/>
  <c r="AG106"/>
  <c r="AC106"/>
  <c r="Y106"/>
  <c r="U106"/>
  <c r="AG105"/>
  <c r="AG115" s="1"/>
  <c r="V16" i="55" s="1"/>
  <c r="AC105" i="54"/>
  <c r="AC115" s="1"/>
  <c r="R16" i="55" s="1"/>
  <c r="Y105" i="54"/>
  <c r="Y115" s="1"/>
  <c r="N16" i="55" s="1"/>
  <c r="U105" i="54"/>
  <c r="AF103"/>
  <c r="U15" i="55" s="1"/>
  <c r="AE103" i="54"/>
  <c r="T15" i="55" s="1"/>
  <c r="AD103" i="54"/>
  <c r="S15" i="55" s="1"/>
  <c r="AB103" i="54"/>
  <c r="Q15" i="55" s="1"/>
  <c r="AA103" i="54"/>
  <c r="P15" i="55" s="1"/>
  <c r="Z103" i="54"/>
  <c r="O15" i="55" s="1"/>
  <c r="X103" i="54"/>
  <c r="M15" i="55" s="1"/>
  <c r="W103" i="54"/>
  <c r="L15" i="55" s="1"/>
  <c r="V103" i="54"/>
  <c r="K15" i="55" s="1"/>
  <c r="T103" i="54"/>
  <c r="I15" i="55" s="1"/>
  <c r="S103" i="54"/>
  <c r="H15" i="55" s="1"/>
  <c r="R103" i="54"/>
  <c r="G15" i="55" s="1"/>
  <c r="O103" i="54"/>
  <c r="F15" i="55" s="1"/>
  <c r="N103" i="54"/>
  <c r="E15" i="55" s="1"/>
  <c r="M103" i="54"/>
  <c r="D15" i="55" s="1"/>
  <c r="K103" i="54"/>
  <c r="C15" i="55" s="1"/>
  <c r="J103" i="54"/>
  <c r="B15" i="55" s="1"/>
  <c r="AG102" i="54"/>
  <c r="AC102"/>
  <c r="Y102"/>
  <c r="U102"/>
  <c r="AH102" s="1"/>
  <c r="AG101"/>
  <c r="AC101"/>
  <c r="Y101"/>
  <c r="U101"/>
  <c r="AH101" s="1"/>
  <c r="AG100"/>
  <c r="AC100"/>
  <c r="Y100"/>
  <c r="U100"/>
  <c r="AH100" s="1"/>
  <c r="AG99"/>
  <c r="AC99"/>
  <c r="Y99"/>
  <c r="U99"/>
  <c r="AH99" s="1"/>
  <c r="AG98"/>
  <c r="AC98"/>
  <c r="Y98"/>
  <c r="U98"/>
  <c r="AH98" s="1"/>
  <c r="AG97"/>
  <c r="AC97"/>
  <c r="Y97"/>
  <c r="U97"/>
  <c r="AH97" s="1"/>
  <c r="AG96"/>
  <c r="AC96"/>
  <c r="Y96"/>
  <c r="U96"/>
  <c r="AH96" s="1"/>
  <c r="AG95"/>
  <c r="AC95"/>
  <c r="Y95"/>
  <c r="U95"/>
  <c r="AH95" s="1"/>
  <c r="AG94"/>
  <c r="AC94"/>
  <c r="Y94"/>
  <c r="U94"/>
  <c r="AH94" s="1"/>
  <c r="AG93"/>
  <c r="AG103" s="1"/>
  <c r="V15" i="55" s="1"/>
  <c r="AC93" i="54"/>
  <c r="AC103" s="1"/>
  <c r="R15" i="55" s="1"/>
  <c r="Y93" i="54"/>
  <c r="Y103" s="1"/>
  <c r="N15" i="55" s="1"/>
  <c r="U93" i="54"/>
  <c r="U103" s="1"/>
  <c r="J15" i="55" s="1"/>
  <c r="AF91" i="54"/>
  <c r="U14" i="55" s="1"/>
  <c r="AE91" i="54"/>
  <c r="T14" i="55" s="1"/>
  <c r="AD91" i="54"/>
  <c r="S14" i="55" s="1"/>
  <c r="AB91" i="54"/>
  <c r="Q14" i="55" s="1"/>
  <c r="AA91" i="54"/>
  <c r="P14" i="55" s="1"/>
  <c r="Z91" i="54"/>
  <c r="O14" i="55" s="1"/>
  <c r="X91" i="54"/>
  <c r="M14" i="55" s="1"/>
  <c r="W91" i="54"/>
  <c r="L14" i="55" s="1"/>
  <c r="V91" i="54"/>
  <c r="K14" i="55" s="1"/>
  <c r="T91" i="54"/>
  <c r="I14" i="55" s="1"/>
  <c r="S91" i="54"/>
  <c r="H14" i="55" s="1"/>
  <c r="R91" i="54"/>
  <c r="G14" i="55" s="1"/>
  <c r="O91" i="54"/>
  <c r="F14" i="55" s="1"/>
  <c r="N91" i="54"/>
  <c r="E14" i="55" s="1"/>
  <c r="M91" i="54"/>
  <c r="D14" i="55" s="1"/>
  <c r="K91" i="54"/>
  <c r="C14" i="55" s="1"/>
  <c r="J91" i="54"/>
  <c r="B14" i="55" s="1"/>
  <c r="AG90" i="54"/>
  <c r="AC90"/>
  <c r="Y90"/>
  <c r="U90"/>
  <c r="AG89"/>
  <c r="AC89"/>
  <c r="Y89"/>
  <c r="U89"/>
  <c r="AG88"/>
  <c r="AC88"/>
  <c r="Y88"/>
  <c r="U88"/>
  <c r="AG87"/>
  <c r="AC87"/>
  <c r="Y87"/>
  <c r="U87"/>
  <c r="AG86"/>
  <c r="AC86"/>
  <c r="Y86"/>
  <c r="U86"/>
  <c r="AG85"/>
  <c r="AC85"/>
  <c r="Y85"/>
  <c r="U85"/>
  <c r="AG84"/>
  <c r="AC84"/>
  <c r="Y84"/>
  <c r="U84"/>
  <c r="AG83"/>
  <c r="AC83"/>
  <c r="Y83"/>
  <c r="U83"/>
  <c r="AG82"/>
  <c r="AC82"/>
  <c r="Y82"/>
  <c r="U82"/>
  <c r="AG81"/>
  <c r="AG91" s="1"/>
  <c r="V14" i="55" s="1"/>
  <c r="AC81" i="54"/>
  <c r="AC91" s="1"/>
  <c r="R14" i="55" s="1"/>
  <c r="Y81" i="54"/>
  <c r="Y91" s="1"/>
  <c r="N14" i="55" s="1"/>
  <c r="U81" i="54"/>
  <c r="AF79"/>
  <c r="U13" i="55" s="1"/>
  <c r="AE79" i="54"/>
  <c r="T13" i="55" s="1"/>
  <c r="AD79" i="54"/>
  <c r="S13" i="55" s="1"/>
  <c r="AB79" i="54"/>
  <c r="Q13" i="55" s="1"/>
  <c r="AA79" i="54"/>
  <c r="P13" i="55" s="1"/>
  <c r="Z79" i="54"/>
  <c r="O13" i="55" s="1"/>
  <c r="X79" i="54"/>
  <c r="M13" i="55" s="1"/>
  <c r="W79" i="54"/>
  <c r="L13" i="55" s="1"/>
  <c r="V79" i="54"/>
  <c r="K13" i="55" s="1"/>
  <c r="T79" i="54"/>
  <c r="I13" i="55" s="1"/>
  <c r="S79" i="54"/>
  <c r="H13" i="55" s="1"/>
  <c r="R79" i="54"/>
  <c r="G13" i="55" s="1"/>
  <c r="O79" i="54"/>
  <c r="F13" i="55" s="1"/>
  <c r="N79" i="54"/>
  <c r="E13" i="55" s="1"/>
  <c r="M79" i="54"/>
  <c r="D13" i="55" s="1"/>
  <c r="K79" i="54"/>
  <c r="C13" i="55" s="1"/>
  <c r="J79" i="54"/>
  <c r="B13" i="55" s="1"/>
  <c r="AG78" i="54"/>
  <c r="AC78"/>
  <c r="Y78"/>
  <c r="U78"/>
  <c r="AG77"/>
  <c r="AC77"/>
  <c r="Y77"/>
  <c r="U77"/>
  <c r="AG76"/>
  <c r="AC76"/>
  <c r="Y76"/>
  <c r="U76"/>
  <c r="AG75"/>
  <c r="AC75"/>
  <c r="Y75"/>
  <c r="U75"/>
  <c r="AG74"/>
  <c r="AC74"/>
  <c r="Y74"/>
  <c r="U74"/>
  <c r="AG73"/>
  <c r="AC73"/>
  <c r="Y73"/>
  <c r="U73"/>
  <c r="AG72"/>
  <c r="AC72"/>
  <c r="Y72"/>
  <c r="U72"/>
  <c r="AG71"/>
  <c r="AC71"/>
  <c r="Y71"/>
  <c r="U71"/>
  <c r="AG70"/>
  <c r="AC70"/>
  <c r="Y70"/>
  <c r="U70"/>
  <c r="AG69"/>
  <c r="AG79" s="1"/>
  <c r="V13" i="55" s="1"/>
  <c r="AC69" i="54"/>
  <c r="AC79" s="1"/>
  <c r="R13" i="55" s="1"/>
  <c r="Y69" i="54"/>
  <c r="Y79" s="1"/>
  <c r="N13" i="55" s="1"/>
  <c r="U69" i="54"/>
  <c r="U79" s="1"/>
  <c r="J13" i="55" s="1"/>
  <c r="AF67" i="54"/>
  <c r="U12" i="55" s="1"/>
  <c r="AE67" i="54"/>
  <c r="T12" i="55" s="1"/>
  <c r="AD67" i="54"/>
  <c r="S12" i="55" s="1"/>
  <c r="AB67" i="54"/>
  <c r="Q12" i="55" s="1"/>
  <c r="AA67" i="54"/>
  <c r="P12" i="55" s="1"/>
  <c r="Z67" i="54"/>
  <c r="O12" i="55" s="1"/>
  <c r="X67" i="54"/>
  <c r="M12" i="55" s="1"/>
  <c r="W67" i="54"/>
  <c r="L12" i="55" s="1"/>
  <c r="V67" i="54"/>
  <c r="K12" i="55" s="1"/>
  <c r="T67" i="54"/>
  <c r="I12" i="55" s="1"/>
  <c r="S67" i="54"/>
  <c r="H12" i="55" s="1"/>
  <c r="R67" i="54"/>
  <c r="G12" i="55" s="1"/>
  <c r="O67" i="54"/>
  <c r="F12" i="55" s="1"/>
  <c r="N67" i="54"/>
  <c r="E12" i="55" s="1"/>
  <c r="M67" i="54"/>
  <c r="D12" i="55" s="1"/>
  <c r="K67" i="54"/>
  <c r="C12" i="55" s="1"/>
  <c r="J67" i="54"/>
  <c r="B12" i="55" s="1"/>
  <c r="AG66" i="54"/>
  <c r="AC66"/>
  <c r="Y66"/>
  <c r="U66"/>
  <c r="AG65"/>
  <c r="AC65"/>
  <c r="Y65"/>
  <c r="U65"/>
  <c r="AG64"/>
  <c r="AC64"/>
  <c r="Y64"/>
  <c r="U64"/>
  <c r="AG63"/>
  <c r="AC63"/>
  <c r="Y63"/>
  <c r="U63"/>
  <c r="AG62"/>
  <c r="AC62"/>
  <c r="Y62"/>
  <c r="U62"/>
  <c r="AG61"/>
  <c r="AC61"/>
  <c r="Y61"/>
  <c r="U61"/>
  <c r="AG60"/>
  <c r="AC60"/>
  <c r="Y60"/>
  <c r="U60"/>
  <c r="AG59"/>
  <c r="AC59"/>
  <c r="Y59"/>
  <c r="U59"/>
  <c r="AG58"/>
  <c r="AC58"/>
  <c r="Y58"/>
  <c r="U58"/>
  <c r="AG57"/>
  <c r="AG67" s="1"/>
  <c r="V12" i="55" s="1"/>
  <c r="AC57" i="54"/>
  <c r="AC67" s="1"/>
  <c r="R12" i="55" s="1"/>
  <c r="Y57" i="54"/>
  <c r="Y67" s="1"/>
  <c r="N12" i="55" s="1"/>
  <c r="U57" i="54"/>
  <c r="AF55"/>
  <c r="U11" i="55" s="1"/>
  <c r="AE55" i="54"/>
  <c r="T11" i="55" s="1"/>
  <c r="AD55" i="54"/>
  <c r="S11" i="55" s="1"/>
  <c r="AB55" i="54"/>
  <c r="Q11" i="55" s="1"/>
  <c r="AA55" i="54"/>
  <c r="P11" i="55" s="1"/>
  <c r="Z55" i="54"/>
  <c r="O11" i="55" s="1"/>
  <c r="X55" i="54"/>
  <c r="M11" i="55" s="1"/>
  <c r="W55" i="54"/>
  <c r="L11" i="55" s="1"/>
  <c r="V55" i="54"/>
  <c r="K11" i="55" s="1"/>
  <c r="T55" i="54"/>
  <c r="I11" i="55" s="1"/>
  <c r="S55" i="54"/>
  <c r="H11" i="55" s="1"/>
  <c r="R55" i="54"/>
  <c r="G11" i="55" s="1"/>
  <c r="O55" i="54"/>
  <c r="F11" i="55" s="1"/>
  <c r="N55" i="54"/>
  <c r="E11" i="55" s="1"/>
  <c r="M55" i="54"/>
  <c r="D11" i="55" s="1"/>
  <c r="K55" i="54"/>
  <c r="C11" i="55" s="1"/>
  <c r="J55" i="54"/>
  <c r="B11" i="55" s="1"/>
  <c r="AG54" i="54"/>
  <c r="AC54"/>
  <c r="Y54"/>
  <c r="U54"/>
  <c r="AH54" s="1"/>
  <c r="AG53"/>
  <c r="AC53"/>
  <c r="Y53"/>
  <c r="U53"/>
  <c r="AH53" s="1"/>
  <c r="AG52"/>
  <c r="AC52"/>
  <c r="Y52"/>
  <c r="U52"/>
  <c r="AH52" s="1"/>
  <c r="AG51"/>
  <c r="AC51"/>
  <c r="Y51"/>
  <c r="U51"/>
  <c r="AH51" s="1"/>
  <c r="AG50"/>
  <c r="AC50"/>
  <c r="Y50"/>
  <c r="U50"/>
  <c r="AH50" s="1"/>
  <c r="AG49"/>
  <c r="AC49"/>
  <c r="Y49"/>
  <c r="U49"/>
  <c r="AH49" s="1"/>
  <c r="AG48"/>
  <c r="AC48"/>
  <c r="Y48"/>
  <c r="U48"/>
  <c r="AH48" s="1"/>
  <c r="AG47"/>
  <c r="AC47"/>
  <c r="Y47"/>
  <c r="U47"/>
  <c r="AH47" s="1"/>
  <c r="AG46"/>
  <c r="AC46"/>
  <c r="Y46"/>
  <c r="U46"/>
  <c r="AH46" s="1"/>
  <c r="AG45"/>
  <c r="AG55" s="1"/>
  <c r="V11" i="55" s="1"/>
  <c r="AC45" i="54"/>
  <c r="AC55" s="1"/>
  <c r="R11" i="55" s="1"/>
  <c r="Y45" i="54"/>
  <c r="Y55" s="1"/>
  <c r="N11" i="55" s="1"/>
  <c r="U45" i="54"/>
  <c r="U55" s="1"/>
  <c r="J11" i="55" s="1"/>
  <c r="AF43" i="54"/>
  <c r="U10" i="55" s="1"/>
  <c r="AE43" i="54"/>
  <c r="T10" i="55" s="1"/>
  <c r="AD43" i="54"/>
  <c r="S10" i="55" s="1"/>
  <c r="AB43" i="54"/>
  <c r="Q10" i="55" s="1"/>
  <c r="AA43" i="54"/>
  <c r="P10" i="55" s="1"/>
  <c r="Z43" i="54"/>
  <c r="O10" i="55" s="1"/>
  <c r="X43" i="54"/>
  <c r="M10" i="55" s="1"/>
  <c r="W43" i="54"/>
  <c r="L10" i="55" s="1"/>
  <c r="V43" i="54"/>
  <c r="K10" i="55" s="1"/>
  <c r="T43" i="54"/>
  <c r="I10" i="55" s="1"/>
  <c r="S43" i="54"/>
  <c r="H10" i="55" s="1"/>
  <c r="R43" i="54"/>
  <c r="G10" i="55" s="1"/>
  <c r="O43" i="54"/>
  <c r="F10" i="55" s="1"/>
  <c r="N43" i="54"/>
  <c r="E10" i="55" s="1"/>
  <c r="M43" i="54"/>
  <c r="D10" i="55" s="1"/>
  <c r="K43" i="54"/>
  <c r="C10" i="55" s="1"/>
  <c r="J43" i="54"/>
  <c r="B10" i="55" s="1"/>
  <c r="AG42" i="54"/>
  <c r="AC42"/>
  <c r="Y42"/>
  <c r="U42"/>
  <c r="AG41"/>
  <c r="AC41"/>
  <c r="Y41"/>
  <c r="U41"/>
  <c r="AG40"/>
  <c r="AC40"/>
  <c r="Y40"/>
  <c r="U40"/>
  <c r="AG39"/>
  <c r="AC39"/>
  <c r="Y39"/>
  <c r="U39"/>
  <c r="AG38"/>
  <c r="AC38"/>
  <c r="Y38"/>
  <c r="U38"/>
  <c r="AG37"/>
  <c r="AC37"/>
  <c r="Y37"/>
  <c r="U37"/>
  <c r="AG36"/>
  <c r="AC36"/>
  <c r="Y36"/>
  <c r="U36"/>
  <c r="AG35"/>
  <c r="AC35"/>
  <c r="Y35"/>
  <c r="U35"/>
  <c r="AG34"/>
  <c r="AC34"/>
  <c r="Y34"/>
  <c r="U34"/>
  <c r="AG33"/>
  <c r="AG43" s="1"/>
  <c r="V10" i="55" s="1"/>
  <c r="AC33" i="54"/>
  <c r="AC43" s="1"/>
  <c r="R10" i="55" s="1"/>
  <c r="Y33" i="54"/>
  <c r="Y43" s="1"/>
  <c r="N10" i="55" s="1"/>
  <c r="U33" i="54"/>
  <c r="AF31"/>
  <c r="U9" i="55" s="1"/>
  <c r="AE31" i="54"/>
  <c r="T9" i="55" s="1"/>
  <c r="AD31" i="54"/>
  <c r="S9" i="55" s="1"/>
  <c r="AB31" i="54"/>
  <c r="Q9" i="55" s="1"/>
  <c r="AA31" i="54"/>
  <c r="P9" i="55" s="1"/>
  <c r="Z31" i="54"/>
  <c r="O9" i="55" s="1"/>
  <c r="X31" i="54"/>
  <c r="M9" i="55" s="1"/>
  <c r="W31" i="54"/>
  <c r="L9" i="55" s="1"/>
  <c r="V31" i="54"/>
  <c r="K9" i="55" s="1"/>
  <c r="T31" i="54"/>
  <c r="I9" i="55" s="1"/>
  <c r="S31" i="54"/>
  <c r="H9" i="55" s="1"/>
  <c r="R31" i="54"/>
  <c r="G9" i="55" s="1"/>
  <c r="O31" i="54"/>
  <c r="F9" i="55" s="1"/>
  <c r="N31" i="54"/>
  <c r="E9" i="55" s="1"/>
  <c r="M31" i="54"/>
  <c r="D9" i="55" s="1"/>
  <c r="K31" i="54"/>
  <c r="C9" i="55" s="1"/>
  <c r="J31" i="54"/>
  <c r="B9" i="55" s="1"/>
  <c r="AG30" i="54"/>
  <c r="AC30"/>
  <c r="Y30"/>
  <c r="U30"/>
  <c r="AG29"/>
  <c r="AC29"/>
  <c r="Y29"/>
  <c r="U29"/>
  <c r="AG28"/>
  <c r="AC28"/>
  <c r="Y28"/>
  <c r="U28"/>
  <c r="AG27"/>
  <c r="AC27"/>
  <c r="Y27"/>
  <c r="U27"/>
  <c r="AG26"/>
  <c r="AC26"/>
  <c r="Y26"/>
  <c r="U26"/>
  <c r="AG25"/>
  <c r="AC25"/>
  <c r="Y25"/>
  <c r="U25"/>
  <c r="AG24"/>
  <c r="AC24"/>
  <c r="Y24"/>
  <c r="U24"/>
  <c r="AG23"/>
  <c r="AC23"/>
  <c r="Y23"/>
  <c r="U23"/>
  <c r="AG22"/>
  <c r="AC22"/>
  <c r="Y22"/>
  <c r="U22"/>
  <c r="AG21"/>
  <c r="AG31" s="1"/>
  <c r="V9" i="55" s="1"/>
  <c r="AC21" i="54"/>
  <c r="AC31" s="1"/>
  <c r="R9" i="55" s="1"/>
  <c r="Y21" i="54"/>
  <c r="Y31" s="1"/>
  <c r="N9" i="55" s="1"/>
  <c r="U21" i="54"/>
  <c r="U31" s="1"/>
  <c r="J9" i="55" s="1"/>
  <c r="AF19" i="54"/>
  <c r="U8" i="55" s="1"/>
  <c r="AE19" i="54"/>
  <c r="T8" i="55" s="1"/>
  <c r="AD19" i="54"/>
  <c r="AB19"/>
  <c r="Q8" i="55" s="1"/>
  <c r="AA19" i="54"/>
  <c r="P8" i="55" s="1"/>
  <c r="Z19" i="54"/>
  <c r="X19"/>
  <c r="M8" i="55" s="1"/>
  <c r="W19" i="54"/>
  <c r="L8" i="55" s="1"/>
  <c r="V19" i="54"/>
  <c r="T19"/>
  <c r="I8" i="55" s="1"/>
  <c r="S19" i="54"/>
  <c r="H8" i="55" s="1"/>
  <c r="R19" i="54"/>
  <c r="O19"/>
  <c r="F8" i="55" s="1"/>
  <c r="N19" i="54"/>
  <c r="E8" i="55" s="1"/>
  <c r="M19" i="54"/>
  <c r="D8" i="55" s="1"/>
  <c r="K19" i="54"/>
  <c r="J19"/>
  <c r="B8" i="55" s="1"/>
  <c r="AG18" i="54"/>
  <c r="AC18"/>
  <c r="Y18"/>
  <c r="U18"/>
  <c r="AG17"/>
  <c r="AC17"/>
  <c r="Y17"/>
  <c r="U17"/>
  <c r="AG16"/>
  <c r="AC16"/>
  <c r="Y16"/>
  <c r="U16"/>
  <c r="AG15"/>
  <c r="AC15"/>
  <c r="Y15"/>
  <c r="U15"/>
  <c r="AG14"/>
  <c r="AC14"/>
  <c r="Y14"/>
  <c r="U14"/>
  <c r="AG13"/>
  <c r="AC13"/>
  <c r="Y13"/>
  <c r="U13"/>
  <c r="AG12"/>
  <c r="AC12"/>
  <c r="Y12"/>
  <c r="U12"/>
  <c r="AG11"/>
  <c r="AC11"/>
  <c r="Y11"/>
  <c r="U11"/>
  <c r="AG10"/>
  <c r="AC10"/>
  <c r="Y10"/>
  <c r="U10"/>
  <c r="AG9"/>
  <c r="AG19" s="1"/>
  <c r="AC9"/>
  <c r="AC19" s="1"/>
  <c r="Y9"/>
  <c r="Y19" s="1"/>
  <c r="U9"/>
  <c r="C18" i="53"/>
  <c r="B18"/>
  <c r="Y17"/>
  <c r="A5"/>
  <c r="A24" s="1"/>
  <c r="A3"/>
  <c r="A1"/>
  <c r="A191" i="52"/>
  <c r="AF190"/>
  <c r="U23" i="53" s="1"/>
  <c r="AE190" i="52"/>
  <c r="T23" i="53" s="1"/>
  <c r="AD190" i="52"/>
  <c r="S23" i="53" s="1"/>
  <c r="AB190" i="52"/>
  <c r="Q23" i="53" s="1"/>
  <c r="AA190" i="52"/>
  <c r="P23" i="53" s="1"/>
  <c r="Z190" i="52"/>
  <c r="O23" i="53" s="1"/>
  <c r="X190" i="52"/>
  <c r="M23" i="53" s="1"/>
  <c r="W190" i="52"/>
  <c r="L23" i="53" s="1"/>
  <c r="V190" i="52"/>
  <c r="K23" i="53" s="1"/>
  <c r="T190" i="52"/>
  <c r="I23" i="53" s="1"/>
  <c r="S190" i="52"/>
  <c r="H23" i="53" s="1"/>
  <c r="R190" i="52"/>
  <c r="G23" i="53" s="1"/>
  <c r="O190" i="52"/>
  <c r="F23" i="53" s="1"/>
  <c r="N190" i="52"/>
  <c r="E23" i="53" s="1"/>
  <c r="M190" i="52"/>
  <c r="D23" i="53" s="1"/>
  <c r="K190" i="52"/>
  <c r="C23" i="53" s="1"/>
  <c r="AG189" i="52"/>
  <c r="AC189"/>
  <c r="AC190" s="1"/>
  <c r="R23" i="53" s="1"/>
  <c r="Y189" i="52"/>
  <c r="U189"/>
  <c r="AF187"/>
  <c r="U22" i="53" s="1"/>
  <c r="AE187" i="52"/>
  <c r="T22" i="53" s="1"/>
  <c r="AD187" i="52"/>
  <c r="S22" i="53" s="1"/>
  <c r="AB187" i="52"/>
  <c r="Q22" i="53" s="1"/>
  <c r="AA187" i="52"/>
  <c r="P22" i="53" s="1"/>
  <c r="Z187" i="52"/>
  <c r="O22" i="53" s="1"/>
  <c r="X187" i="52"/>
  <c r="M22" i="53" s="1"/>
  <c r="W187" i="52"/>
  <c r="L22" i="53" s="1"/>
  <c r="V187" i="52"/>
  <c r="K22" i="53" s="1"/>
  <c r="T187" i="52"/>
  <c r="I22" i="53" s="1"/>
  <c r="S187" i="52"/>
  <c r="H22" i="53" s="1"/>
  <c r="R187" i="52"/>
  <c r="G22" i="53" s="1"/>
  <c r="O187" i="52"/>
  <c r="F22" i="53" s="1"/>
  <c r="N187" i="52"/>
  <c r="E22" i="53" s="1"/>
  <c r="M187" i="52"/>
  <c r="D22" i="53" s="1"/>
  <c r="K187" i="52"/>
  <c r="C22" i="53" s="1"/>
  <c r="J187" i="52"/>
  <c r="B22" i="53" s="1"/>
  <c r="AG186" i="52"/>
  <c r="AC186"/>
  <c r="Y186"/>
  <c r="U186"/>
  <c r="AG185"/>
  <c r="AC185"/>
  <c r="Y185"/>
  <c r="U185"/>
  <c r="AG184"/>
  <c r="AC184"/>
  <c r="Y184"/>
  <c r="U184"/>
  <c r="AG183"/>
  <c r="AC183"/>
  <c r="Y183"/>
  <c r="U183"/>
  <c r="AG182"/>
  <c r="AC182"/>
  <c r="Y182"/>
  <c r="U182"/>
  <c r="AG181"/>
  <c r="AC181"/>
  <c r="Y181"/>
  <c r="U181"/>
  <c r="AG180"/>
  <c r="AC180"/>
  <c r="Y180"/>
  <c r="U180"/>
  <c r="AG179"/>
  <c r="AC179"/>
  <c r="Y179"/>
  <c r="U179"/>
  <c r="AG178"/>
  <c r="AC178"/>
  <c r="Y178"/>
  <c r="U178"/>
  <c r="AG177"/>
  <c r="AC177"/>
  <c r="AC187" s="1"/>
  <c r="R22" i="53" s="1"/>
  <c r="Y177" i="52"/>
  <c r="U177"/>
  <c r="U187" s="1"/>
  <c r="J22" i="53" s="1"/>
  <c r="AF175" i="52"/>
  <c r="U21" i="53" s="1"/>
  <c r="AE175" i="52"/>
  <c r="T21" i="53" s="1"/>
  <c r="AD175" i="52"/>
  <c r="S21" i="53" s="1"/>
  <c r="AB175" i="52"/>
  <c r="Q21" i="53" s="1"/>
  <c r="AA175" i="52"/>
  <c r="P21" i="53" s="1"/>
  <c r="Z175" i="52"/>
  <c r="O21" i="53" s="1"/>
  <c r="X175" i="52"/>
  <c r="M21" i="53" s="1"/>
  <c r="W175" i="52"/>
  <c r="L21" i="53" s="1"/>
  <c r="V175" i="52"/>
  <c r="K21" i="53" s="1"/>
  <c r="T175" i="52"/>
  <c r="I21" i="53" s="1"/>
  <c r="S175" i="52"/>
  <c r="H21" i="53" s="1"/>
  <c r="R175" i="52"/>
  <c r="G21" i="53" s="1"/>
  <c r="O175" i="52"/>
  <c r="F21" i="53" s="1"/>
  <c r="N175" i="52"/>
  <c r="E21" i="53" s="1"/>
  <c r="M175" i="52"/>
  <c r="D21" i="53" s="1"/>
  <c r="K175" i="52"/>
  <c r="C21" i="53" s="1"/>
  <c r="J175" i="52"/>
  <c r="B21" i="53" s="1"/>
  <c r="AG174" i="52"/>
  <c r="AC174"/>
  <c r="Y174"/>
  <c r="U174"/>
  <c r="AG173"/>
  <c r="AC173"/>
  <c r="Y173"/>
  <c r="U173"/>
  <c r="AG172"/>
  <c r="AC172"/>
  <c r="Y172"/>
  <c r="U172"/>
  <c r="AG171"/>
  <c r="AC171"/>
  <c r="Y171"/>
  <c r="U171"/>
  <c r="AG170"/>
  <c r="AC170"/>
  <c r="Y170"/>
  <c r="U170"/>
  <c r="AG169"/>
  <c r="AC169"/>
  <c r="Y169"/>
  <c r="U169"/>
  <c r="AG168"/>
  <c r="AC168"/>
  <c r="Y168"/>
  <c r="U168"/>
  <c r="AG167"/>
  <c r="AC167"/>
  <c r="Y167"/>
  <c r="U167"/>
  <c r="AG166"/>
  <c r="AC166"/>
  <c r="Y166"/>
  <c r="U166"/>
  <c r="AG165"/>
  <c r="AC165"/>
  <c r="AC175" s="1"/>
  <c r="R21" i="53" s="1"/>
  <c r="Y165" i="52"/>
  <c r="U165"/>
  <c r="AF163"/>
  <c r="U20" i="53" s="1"/>
  <c r="AE163" i="52"/>
  <c r="T20" i="53" s="1"/>
  <c r="AD163" i="52"/>
  <c r="S20" i="53" s="1"/>
  <c r="AB163" i="52"/>
  <c r="Q20" i="53" s="1"/>
  <c r="AA163" i="52"/>
  <c r="P20" i="53" s="1"/>
  <c r="Z163" i="52"/>
  <c r="O20" i="53" s="1"/>
  <c r="X163" i="52"/>
  <c r="M20" i="53" s="1"/>
  <c r="W163" i="52"/>
  <c r="L20" i="53" s="1"/>
  <c r="V163" i="52"/>
  <c r="K20" i="53" s="1"/>
  <c r="T163" i="52"/>
  <c r="I20" i="53" s="1"/>
  <c r="S163" i="52"/>
  <c r="H20" i="53" s="1"/>
  <c r="R163" i="52"/>
  <c r="G20" i="53" s="1"/>
  <c r="O163" i="52"/>
  <c r="F20" i="53" s="1"/>
  <c r="N163" i="52"/>
  <c r="E20" i="53" s="1"/>
  <c r="M163" i="52"/>
  <c r="D20" i="53" s="1"/>
  <c r="K163" i="52"/>
  <c r="C20" i="53" s="1"/>
  <c r="J163" i="52"/>
  <c r="B20" i="53" s="1"/>
  <c r="AG162" i="52"/>
  <c r="AC162"/>
  <c r="Y162"/>
  <c r="U162"/>
  <c r="AH162" s="1"/>
  <c r="AG161"/>
  <c r="AC161"/>
  <c r="Y161"/>
  <c r="U161"/>
  <c r="AH161" s="1"/>
  <c r="AG160"/>
  <c r="AC160"/>
  <c r="Y160"/>
  <c r="U160"/>
  <c r="AH160" s="1"/>
  <c r="AG159"/>
  <c r="AC159"/>
  <c r="Y159"/>
  <c r="U159"/>
  <c r="AH159" s="1"/>
  <c r="AG158"/>
  <c r="AC158"/>
  <c r="Y158"/>
  <c r="U158"/>
  <c r="AH158" s="1"/>
  <c r="AG157"/>
  <c r="AC157"/>
  <c r="Y157"/>
  <c r="U157"/>
  <c r="AH157" s="1"/>
  <c r="AG156"/>
  <c r="AC156"/>
  <c r="Y156"/>
  <c r="U156"/>
  <c r="AH156" s="1"/>
  <c r="AG155"/>
  <c r="AC155"/>
  <c r="Y155"/>
  <c r="U155"/>
  <c r="AH155" s="1"/>
  <c r="AG154"/>
  <c r="AC154"/>
  <c r="Y154"/>
  <c r="U154"/>
  <c r="AH154" s="1"/>
  <c r="AG153"/>
  <c r="AC153"/>
  <c r="AC163" s="1"/>
  <c r="R20" i="53" s="1"/>
  <c r="Y153" i="52"/>
  <c r="U153"/>
  <c r="U163" s="1"/>
  <c r="J20" i="53" s="1"/>
  <c r="AF151" i="52"/>
  <c r="U19" i="53" s="1"/>
  <c r="AE151" i="52"/>
  <c r="T19" i="53" s="1"/>
  <c r="AD151" i="52"/>
  <c r="S19" i="53" s="1"/>
  <c r="AB151" i="52"/>
  <c r="Q19" i="53" s="1"/>
  <c r="AA151" i="52"/>
  <c r="P19" i="53" s="1"/>
  <c r="Z151" i="52"/>
  <c r="O19" i="53" s="1"/>
  <c r="X151" i="52"/>
  <c r="M19" i="53" s="1"/>
  <c r="W151" i="52"/>
  <c r="L19" i="53" s="1"/>
  <c r="V151" i="52"/>
  <c r="K19" i="53" s="1"/>
  <c r="T151" i="52"/>
  <c r="I19" i="53" s="1"/>
  <c r="S151" i="52"/>
  <c r="H19" i="53" s="1"/>
  <c r="R151" i="52"/>
  <c r="G19" i="53" s="1"/>
  <c r="O151" i="52"/>
  <c r="F19" i="53" s="1"/>
  <c r="N151" i="52"/>
  <c r="E19" i="53" s="1"/>
  <c r="M151" i="52"/>
  <c r="D19" i="53" s="1"/>
  <c r="K151" i="52"/>
  <c r="C19" i="53" s="1"/>
  <c r="J151" i="52"/>
  <c r="B19" i="53" s="1"/>
  <c r="AG150" i="52"/>
  <c r="AC150"/>
  <c r="Y150"/>
  <c r="U150"/>
  <c r="AG149"/>
  <c r="AC149"/>
  <c r="Y149"/>
  <c r="U149"/>
  <c r="AG148"/>
  <c r="AC148"/>
  <c r="Y148"/>
  <c r="U148"/>
  <c r="AG147"/>
  <c r="AC147"/>
  <c r="Y147"/>
  <c r="U147"/>
  <c r="AG146"/>
  <c r="AC146"/>
  <c r="Y146"/>
  <c r="U146"/>
  <c r="AG145"/>
  <c r="AC145"/>
  <c r="Y145"/>
  <c r="U145"/>
  <c r="AG144"/>
  <c r="AC144"/>
  <c r="Y144"/>
  <c r="U144"/>
  <c r="AG143"/>
  <c r="AC143"/>
  <c r="Y143"/>
  <c r="U143"/>
  <c r="AG142"/>
  <c r="AC142"/>
  <c r="Y142"/>
  <c r="U142"/>
  <c r="AG141"/>
  <c r="AC141"/>
  <c r="AC151" s="1"/>
  <c r="R19" i="53" s="1"/>
  <c r="Y141" i="52"/>
  <c r="U141"/>
  <c r="AF139"/>
  <c r="U18" i="53" s="1"/>
  <c r="AE139" i="52"/>
  <c r="T18" i="53" s="1"/>
  <c r="AD139" i="52"/>
  <c r="S18" i="53" s="1"/>
  <c r="AB139" i="52"/>
  <c r="Q18" i="53" s="1"/>
  <c r="AA139" i="52"/>
  <c r="P18" i="53" s="1"/>
  <c r="Z139" i="52"/>
  <c r="O18" i="53" s="1"/>
  <c r="X139" i="52"/>
  <c r="M18" i="53" s="1"/>
  <c r="W139" i="52"/>
  <c r="L18" i="53" s="1"/>
  <c r="V139" i="52"/>
  <c r="K18" i="53" s="1"/>
  <c r="T139" i="52"/>
  <c r="I18" i="53" s="1"/>
  <c r="S139" i="52"/>
  <c r="H18" i="53" s="1"/>
  <c r="R139" i="52"/>
  <c r="G18" i="53" s="1"/>
  <c r="O139" i="52"/>
  <c r="F18" i="53" s="1"/>
  <c r="N139" i="52"/>
  <c r="E18" i="53" s="1"/>
  <c r="M139" i="52"/>
  <c r="D18" i="53" s="1"/>
  <c r="AG138" i="52"/>
  <c r="AC138"/>
  <c r="Y138"/>
  <c r="U138"/>
  <c r="AH138" s="1"/>
  <c r="AG137"/>
  <c r="AC137"/>
  <c r="Y137"/>
  <c r="U137"/>
  <c r="AH137" s="1"/>
  <c r="AG136"/>
  <c r="AC136"/>
  <c r="Y136"/>
  <c r="U136"/>
  <c r="AH136" s="1"/>
  <c r="AG135"/>
  <c r="AC135"/>
  <c r="Y135"/>
  <c r="U135"/>
  <c r="AH135" s="1"/>
  <c r="AG134"/>
  <c r="AC134"/>
  <c r="Y134"/>
  <c r="U134"/>
  <c r="AH134" s="1"/>
  <c r="AG133"/>
  <c r="AC133"/>
  <c r="Y133"/>
  <c r="U133"/>
  <c r="AH133" s="1"/>
  <c r="AG132"/>
  <c r="AC132"/>
  <c r="Y132"/>
  <c r="U132"/>
  <c r="AH132" s="1"/>
  <c r="AG131"/>
  <c r="AC131"/>
  <c r="Y131"/>
  <c r="U131"/>
  <c r="AH131" s="1"/>
  <c r="AG130"/>
  <c r="AC130"/>
  <c r="Y130"/>
  <c r="U130"/>
  <c r="AH130" s="1"/>
  <c r="AG129"/>
  <c r="AC129"/>
  <c r="AC139" s="1"/>
  <c r="R18" i="53" s="1"/>
  <c r="Y129" i="52"/>
  <c r="U129"/>
  <c r="U139" s="1"/>
  <c r="J18" i="53" s="1"/>
  <c r="AF127" i="52"/>
  <c r="U17" i="53" s="1"/>
  <c r="AE127" i="52"/>
  <c r="T17" i="53" s="1"/>
  <c r="AD127" i="52"/>
  <c r="S17" i="53" s="1"/>
  <c r="AB127" i="52"/>
  <c r="Q17" i="53" s="1"/>
  <c r="AA127" i="52"/>
  <c r="P17" i="53" s="1"/>
  <c r="Z127" i="52"/>
  <c r="O17" i="53" s="1"/>
  <c r="X127" i="52"/>
  <c r="M17" i="53" s="1"/>
  <c r="W127" i="52"/>
  <c r="L17" i="53" s="1"/>
  <c r="V127" i="52"/>
  <c r="K17" i="53" s="1"/>
  <c r="T127" i="52"/>
  <c r="I17" i="53" s="1"/>
  <c r="S127" i="52"/>
  <c r="H17" i="53" s="1"/>
  <c r="R127" i="52"/>
  <c r="G17" i="53" s="1"/>
  <c r="O127" i="52"/>
  <c r="F17" i="53" s="1"/>
  <c r="N127" i="52"/>
  <c r="E17" i="53" s="1"/>
  <c r="M127" i="52"/>
  <c r="D17" i="53" s="1"/>
  <c r="K127" i="52"/>
  <c r="C17" i="53" s="1"/>
  <c r="J127" i="52"/>
  <c r="B17" i="53" s="1"/>
  <c r="AG126" i="52"/>
  <c r="AC126"/>
  <c r="Y126"/>
  <c r="U126"/>
  <c r="AG125"/>
  <c r="AC125"/>
  <c r="Y125"/>
  <c r="U125"/>
  <c r="AG124"/>
  <c r="AC124"/>
  <c r="Y124"/>
  <c r="U124"/>
  <c r="AG123"/>
  <c r="AC123"/>
  <c r="Y123"/>
  <c r="U123"/>
  <c r="AG122"/>
  <c r="AC122"/>
  <c r="Y122"/>
  <c r="U122"/>
  <c r="AG121"/>
  <c r="AC121"/>
  <c r="Y121"/>
  <c r="U121"/>
  <c r="AG120"/>
  <c r="AC120"/>
  <c r="Y120"/>
  <c r="U120"/>
  <c r="AG119"/>
  <c r="AC119"/>
  <c r="Y119"/>
  <c r="U119"/>
  <c r="AG118"/>
  <c r="AC118"/>
  <c r="Y118"/>
  <c r="U118"/>
  <c r="AG117"/>
  <c r="AC117"/>
  <c r="AC127" s="1"/>
  <c r="R17" i="53" s="1"/>
  <c r="Y117" i="52"/>
  <c r="U117"/>
  <c r="U127" s="1"/>
  <c r="J17" i="53" s="1"/>
  <c r="AF115" i="52"/>
  <c r="U16" i="53" s="1"/>
  <c r="AE115" i="52"/>
  <c r="T16" i="53" s="1"/>
  <c r="AD115" i="52"/>
  <c r="S16" i="53" s="1"/>
  <c r="AB115" i="52"/>
  <c r="Q16" i="53" s="1"/>
  <c r="AA115" i="52"/>
  <c r="P16" i="53" s="1"/>
  <c r="Z115" i="52"/>
  <c r="O16" i="53" s="1"/>
  <c r="X115" i="52"/>
  <c r="M16" i="53" s="1"/>
  <c r="W115" i="52"/>
  <c r="L16" i="53" s="1"/>
  <c r="V115" i="52"/>
  <c r="K16" i="53" s="1"/>
  <c r="T115" i="52"/>
  <c r="I16" i="53" s="1"/>
  <c r="S115" i="52"/>
  <c r="H16" i="53" s="1"/>
  <c r="R115" i="52"/>
  <c r="G16" i="53" s="1"/>
  <c r="O115" i="52"/>
  <c r="F16" i="53" s="1"/>
  <c r="N115" i="52"/>
  <c r="E16" i="53" s="1"/>
  <c r="M115" i="52"/>
  <c r="D16" i="53" s="1"/>
  <c r="K115" i="52"/>
  <c r="C16" i="53" s="1"/>
  <c r="J115" i="52"/>
  <c r="B16" i="53" s="1"/>
  <c r="AG114" i="52"/>
  <c r="AC114"/>
  <c r="Y114"/>
  <c r="U114"/>
  <c r="AG113"/>
  <c r="AC113"/>
  <c r="Y113"/>
  <c r="U113"/>
  <c r="AG112"/>
  <c r="AC112"/>
  <c r="Y112"/>
  <c r="U112"/>
  <c r="AG111"/>
  <c r="AC111"/>
  <c r="Y111"/>
  <c r="U111"/>
  <c r="AG110"/>
  <c r="AC110"/>
  <c r="Y110"/>
  <c r="U110"/>
  <c r="AG109"/>
  <c r="AC109"/>
  <c r="Y109"/>
  <c r="U109"/>
  <c r="AG108"/>
  <c r="AC108"/>
  <c r="Y108"/>
  <c r="U108"/>
  <c r="AG107"/>
  <c r="AC107"/>
  <c r="Y107"/>
  <c r="U107"/>
  <c r="AG106"/>
  <c r="AC106"/>
  <c r="Y106"/>
  <c r="U106"/>
  <c r="AG105"/>
  <c r="AC105"/>
  <c r="AC115" s="1"/>
  <c r="R16" i="53" s="1"/>
  <c r="Y105" i="52"/>
  <c r="U105"/>
  <c r="AF103"/>
  <c r="U15" i="53" s="1"/>
  <c r="AE103" i="52"/>
  <c r="T15" i="53" s="1"/>
  <c r="AD103" i="52"/>
  <c r="S15" i="53" s="1"/>
  <c r="AB103" i="52"/>
  <c r="Q15" i="53" s="1"/>
  <c r="AA103" i="52"/>
  <c r="P15" i="53" s="1"/>
  <c r="Z103" i="52"/>
  <c r="O15" i="53" s="1"/>
  <c r="X103" i="52"/>
  <c r="M15" i="53" s="1"/>
  <c r="W103" i="52"/>
  <c r="L15" i="53" s="1"/>
  <c r="V103" i="52"/>
  <c r="K15" i="53" s="1"/>
  <c r="T103" i="52"/>
  <c r="I15" i="53" s="1"/>
  <c r="S103" i="52"/>
  <c r="H15" i="53" s="1"/>
  <c r="R103" i="52"/>
  <c r="G15" i="53" s="1"/>
  <c r="O103" i="52"/>
  <c r="F15" i="53" s="1"/>
  <c r="N103" i="52"/>
  <c r="E15" i="53" s="1"/>
  <c r="M103" i="52"/>
  <c r="D15" i="53" s="1"/>
  <c r="K103" i="52"/>
  <c r="C15" i="53" s="1"/>
  <c r="J103" i="52"/>
  <c r="B15" i="53" s="1"/>
  <c r="AG102" i="52"/>
  <c r="AC102"/>
  <c r="Y102"/>
  <c r="U102"/>
  <c r="AG101"/>
  <c r="AC101"/>
  <c r="Y101"/>
  <c r="U101"/>
  <c r="AG100"/>
  <c r="AC100"/>
  <c r="Y100"/>
  <c r="U100"/>
  <c r="AG99"/>
  <c r="AC99"/>
  <c r="Y99"/>
  <c r="U99"/>
  <c r="AG98"/>
  <c r="AC98"/>
  <c r="Y98"/>
  <c r="U98"/>
  <c r="AG97"/>
  <c r="AC97"/>
  <c r="Y97"/>
  <c r="U97"/>
  <c r="AG96"/>
  <c r="AC96"/>
  <c r="Y96"/>
  <c r="U96"/>
  <c r="AG95"/>
  <c r="AC95"/>
  <c r="Y95"/>
  <c r="U95"/>
  <c r="AG94"/>
  <c r="AC94"/>
  <c r="Y94"/>
  <c r="U94"/>
  <c r="AG93"/>
  <c r="AC93"/>
  <c r="AC103" s="1"/>
  <c r="R15" i="53" s="1"/>
  <c r="Y93" i="52"/>
  <c r="U93"/>
  <c r="U103" s="1"/>
  <c r="J15" i="53" s="1"/>
  <c r="AF91" i="52"/>
  <c r="U14" i="53" s="1"/>
  <c r="AE91" i="52"/>
  <c r="T14" i="53" s="1"/>
  <c r="AD91" i="52"/>
  <c r="S14" i="53" s="1"/>
  <c r="AB91" i="52"/>
  <c r="Q14" i="53" s="1"/>
  <c r="AA91" i="52"/>
  <c r="P14" i="53" s="1"/>
  <c r="Z91" i="52"/>
  <c r="O14" i="53" s="1"/>
  <c r="X91" i="52"/>
  <c r="M14" i="53" s="1"/>
  <c r="W91" i="52"/>
  <c r="L14" i="53" s="1"/>
  <c r="V91" i="52"/>
  <c r="K14" i="53" s="1"/>
  <c r="T91" i="52"/>
  <c r="I14" i="53" s="1"/>
  <c r="S91" i="52"/>
  <c r="H14" i="53" s="1"/>
  <c r="R91" i="52"/>
  <c r="G14" i="53" s="1"/>
  <c r="O91" i="52"/>
  <c r="F14" i="53" s="1"/>
  <c r="N91" i="52"/>
  <c r="E14" i="53" s="1"/>
  <c r="M91" i="52"/>
  <c r="D14" i="53" s="1"/>
  <c r="K91" i="52"/>
  <c r="C14" i="53" s="1"/>
  <c r="J91" i="52"/>
  <c r="B14" i="53" s="1"/>
  <c r="AG90" i="52"/>
  <c r="AC90"/>
  <c r="Y90"/>
  <c r="U90"/>
  <c r="AH90" s="1"/>
  <c r="AG89"/>
  <c r="AC89"/>
  <c r="Y89"/>
  <c r="U89"/>
  <c r="AH89" s="1"/>
  <c r="AG88"/>
  <c r="AC88"/>
  <c r="Y88"/>
  <c r="U88"/>
  <c r="AH88" s="1"/>
  <c r="AG87"/>
  <c r="AC87"/>
  <c r="Y87"/>
  <c r="U87"/>
  <c r="AH87" s="1"/>
  <c r="AG86"/>
  <c r="AC86"/>
  <c r="Y86"/>
  <c r="U86"/>
  <c r="AH86" s="1"/>
  <c r="AG85"/>
  <c r="AC85"/>
  <c r="Y85"/>
  <c r="U85"/>
  <c r="AH85" s="1"/>
  <c r="AG84"/>
  <c r="AC84"/>
  <c r="Y84"/>
  <c r="U84"/>
  <c r="AH84" s="1"/>
  <c r="AG83"/>
  <c r="AC83"/>
  <c r="Y83"/>
  <c r="U83"/>
  <c r="AH83" s="1"/>
  <c r="AG82"/>
  <c r="AC82"/>
  <c r="Y82"/>
  <c r="U82"/>
  <c r="AH82" s="1"/>
  <c r="AG81"/>
  <c r="AC81"/>
  <c r="AC91" s="1"/>
  <c r="R14" i="53" s="1"/>
  <c r="Y81" i="52"/>
  <c r="U81"/>
  <c r="AH81" s="1"/>
  <c r="AF79"/>
  <c r="U13" i="53" s="1"/>
  <c r="AE79" i="52"/>
  <c r="T13" i="53" s="1"/>
  <c r="AD79" i="52"/>
  <c r="S13" i="53" s="1"/>
  <c r="AB79" i="52"/>
  <c r="Q13" i="53" s="1"/>
  <c r="AA79" i="52"/>
  <c r="P13" i="53" s="1"/>
  <c r="Z79" i="52"/>
  <c r="O13" i="53" s="1"/>
  <c r="X79" i="52"/>
  <c r="M13" i="53" s="1"/>
  <c r="W79" i="52"/>
  <c r="L13" i="53" s="1"/>
  <c r="V79" i="52"/>
  <c r="K13" i="53" s="1"/>
  <c r="T79" i="52"/>
  <c r="I13" i="53" s="1"/>
  <c r="S79" i="52"/>
  <c r="H13" i="53" s="1"/>
  <c r="R79" i="52"/>
  <c r="G13" i="53" s="1"/>
  <c r="O79" i="52"/>
  <c r="F13" i="53" s="1"/>
  <c r="N79" i="52"/>
  <c r="E13" i="53" s="1"/>
  <c r="M79" i="52"/>
  <c r="D13" i="53" s="1"/>
  <c r="K79" i="52"/>
  <c r="C13" i="53" s="1"/>
  <c r="J79" i="52"/>
  <c r="B13" i="53" s="1"/>
  <c r="AG78" i="52"/>
  <c r="AC78"/>
  <c r="Y78"/>
  <c r="U78"/>
  <c r="AG77"/>
  <c r="AC77"/>
  <c r="Y77"/>
  <c r="U77"/>
  <c r="AG76"/>
  <c r="AC76"/>
  <c r="Y76"/>
  <c r="U76"/>
  <c r="AG75"/>
  <c r="AC75"/>
  <c r="Y75"/>
  <c r="U75"/>
  <c r="AG74"/>
  <c r="AC74"/>
  <c r="Y74"/>
  <c r="U74"/>
  <c r="AG73"/>
  <c r="AC73"/>
  <c r="Y73"/>
  <c r="U73"/>
  <c r="AG72"/>
  <c r="AC72"/>
  <c r="Y72"/>
  <c r="U72"/>
  <c r="AG71"/>
  <c r="AC71"/>
  <c r="Y71"/>
  <c r="U71"/>
  <c r="AG70"/>
  <c r="AC70"/>
  <c r="Y70"/>
  <c r="U70"/>
  <c r="AG69"/>
  <c r="AC69"/>
  <c r="AC79" s="1"/>
  <c r="R13" i="53" s="1"/>
  <c r="Y69" i="52"/>
  <c r="U69"/>
  <c r="U79" s="1"/>
  <c r="J13" i="53" s="1"/>
  <c r="AF67" i="52"/>
  <c r="U12" i="53" s="1"/>
  <c r="AE67" i="52"/>
  <c r="T12" i="53" s="1"/>
  <c r="AD67" i="52"/>
  <c r="S12" i="53" s="1"/>
  <c r="AB67" i="52"/>
  <c r="Q12" i="53" s="1"/>
  <c r="AA67" i="52"/>
  <c r="P12" i="53" s="1"/>
  <c r="Z67" i="52"/>
  <c r="O12" i="53" s="1"/>
  <c r="X67" i="52"/>
  <c r="M12" i="53" s="1"/>
  <c r="W67" i="52"/>
  <c r="L12" i="53" s="1"/>
  <c r="V67" i="52"/>
  <c r="K12" i="53" s="1"/>
  <c r="T67" i="52"/>
  <c r="I12" i="53" s="1"/>
  <c r="S67" i="52"/>
  <c r="H12" i="53" s="1"/>
  <c r="R67" i="52"/>
  <c r="G12" i="53" s="1"/>
  <c r="O67" i="52"/>
  <c r="F12" i="53" s="1"/>
  <c r="N67" i="52"/>
  <c r="E12" i="53" s="1"/>
  <c r="M67" i="52"/>
  <c r="D12" i="53" s="1"/>
  <c r="K67" i="52"/>
  <c r="C12" i="53" s="1"/>
  <c r="J67" i="52"/>
  <c r="B12" i="53" s="1"/>
  <c r="AG66" i="52"/>
  <c r="AC66"/>
  <c r="Y66"/>
  <c r="U66"/>
  <c r="AG65"/>
  <c r="AC65"/>
  <c r="Y65"/>
  <c r="U65"/>
  <c r="AG64"/>
  <c r="AC64"/>
  <c r="Y64"/>
  <c r="U64"/>
  <c r="AG63"/>
  <c r="AC63"/>
  <c r="Y63"/>
  <c r="U63"/>
  <c r="AG62"/>
  <c r="AC62"/>
  <c r="Y62"/>
  <c r="U62"/>
  <c r="AG61"/>
  <c r="AC61"/>
  <c r="Y61"/>
  <c r="U61"/>
  <c r="AG60"/>
  <c r="AC60"/>
  <c r="Y60"/>
  <c r="U60"/>
  <c r="AG59"/>
  <c r="AC59"/>
  <c r="Y59"/>
  <c r="U59"/>
  <c r="AG58"/>
  <c r="AC58"/>
  <c r="Y58"/>
  <c r="U58"/>
  <c r="AG57"/>
  <c r="AC57"/>
  <c r="AC67" s="1"/>
  <c r="R12" i="53" s="1"/>
  <c r="Y57" i="52"/>
  <c r="U57"/>
  <c r="AF55"/>
  <c r="U11" i="53" s="1"/>
  <c r="AE55" i="52"/>
  <c r="T11" i="53" s="1"/>
  <c r="AD55" i="52"/>
  <c r="S11" i="53" s="1"/>
  <c r="AB55" i="52"/>
  <c r="Q11" i="53" s="1"/>
  <c r="AA55" i="52"/>
  <c r="P11" i="53" s="1"/>
  <c r="Z55" i="52"/>
  <c r="O11" i="53" s="1"/>
  <c r="X55" i="52"/>
  <c r="M11" i="53" s="1"/>
  <c r="W55" i="52"/>
  <c r="L11" i="53" s="1"/>
  <c r="V55" i="52"/>
  <c r="K11" i="53" s="1"/>
  <c r="T55" i="52"/>
  <c r="I11" i="53" s="1"/>
  <c r="S55" i="52"/>
  <c r="H11" i="53" s="1"/>
  <c r="R55" i="52"/>
  <c r="G11" i="53" s="1"/>
  <c r="O55" i="52"/>
  <c r="F11" i="53" s="1"/>
  <c r="N55" i="52"/>
  <c r="E11" i="53" s="1"/>
  <c r="M55" i="52"/>
  <c r="D11" i="53" s="1"/>
  <c r="K55" i="52"/>
  <c r="C11" i="53" s="1"/>
  <c r="J55" i="52"/>
  <c r="B11" i="53" s="1"/>
  <c r="AG54" i="52"/>
  <c r="AC54"/>
  <c r="Y54"/>
  <c r="U54"/>
  <c r="AG53"/>
  <c r="AC53"/>
  <c r="Y53"/>
  <c r="U53"/>
  <c r="AG52"/>
  <c r="AC52"/>
  <c r="Y52"/>
  <c r="U52"/>
  <c r="AG51"/>
  <c r="AC51"/>
  <c r="Y51"/>
  <c r="U51"/>
  <c r="AG50"/>
  <c r="AC50"/>
  <c r="Y50"/>
  <c r="U50"/>
  <c r="AG49"/>
  <c r="AC49"/>
  <c r="Y49"/>
  <c r="U49"/>
  <c r="AG48"/>
  <c r="AC48"/>
  <c r="Y48"/>
  <c r="U48"/>
  <c r="AG47"/>
  <c r="AC47"/>
  <c r="Y47"/>
  <c r="U47"/>
  <c r="AG46"/>
  <c r="AC46"/>
  <c r="Y46"/>
  <c r="U46"/>
  <c r="AG45"/>
  <c r="AC45"/>
  <c r="AC55" s="1"/>
  <c r="R11" i="53" s="1"/>
  <c r="Y45" i="52"/>
  <c r="U45"/>
  <c r="U55" s="1"/>
  <c r="J11" i="53" s="1"/>
  <c r="AF43" i="52"/>
  <c r="U10" i="53" s="1"/>
  <c r="AE43" i="52"/>
  <c r="T10" i="53" s="1"/>
  <c r="AD43" i="52"/>
  <c r="S10" i="53" s="1"/>
  <c r="AB43" i="52"/>
  <c r="Q10" i="53" s="1"/>
  <c r="AA43" i="52"/>
  <c r="P10" i="53" s="1"/>
  <c r="Z43" i="52"/>
  <c r="O10" i="53" s="1"/>
  <c r="X43" i="52"/>
  <c r="M10" i="53" s="1"/>
  <c r="W43" i="52"/>
  <c r="L10" i="53" s="1"/>
  <c r="V43" i="52"/>
  <c r="K10" i="53" s="1"/>
  <c r="T43" i="52"/>
  <c r="I10" i="53" s="1"/>
  <c r="S43" i="52"/>
  <c r="H10" i="53" s="1"/>
  <c r="R43" i="52"/>
  <c r="G10" i="53" s="1"/>
  <c r="O43" i="52"/>
  <c r="F10" i="53" s="1"/>
  <c r="N43" i="52"/>
  <c r="E10" i="53" s="1"/>
  <c r="M43" i="52"/>
  <c r="D10" i="53" s="1"/>
  <c r="K43" i="52"/>
  <c r="C10" i="53" s="1"/>
  <c r="J43" i="52"/>
  <c r="B10" i="53" s="1"/>
  <c r="AG42" i="52"/>
  <c r="AC42"/>
  <c r="Y42"/>
  <c r="U42"/>
  <c r="AH42" s="1"/>
  <c r="AG41"/>
  <c r="AC41"/>
  <c r="Y41"/>
  <c r="U41"/>
  <c r="AH41" s="1"/>
  <c r="AG40"/>
  <c r="AC40"/>
  <c r="Y40"/>
  <c r="U40"/>
  <c r="AH40" s="1"/>
  <c r="AG39"/>
  <c r="AC39"/>
  <c r="Y39"/>
  <c r="U39"/>
  <c r="AH39" s="1"/>
  <c r="AG38"/>
  <c r="AC38"/>
  <c r="Y38"/>
  <c r="U38"/>
  <c r="AH38" s="1"/>
  <c r="AG37"/>
  <c r="AC37"/>
  <c r="Y37"/>
  <c r="U37"/>
  <c r="AH37" s="1"/>
  <c r="AG36"/>
  <c r="AC36"/>
  <c r="Y36"/>
  <c r="U36"/>
  <c r="AH36" s="1"/>
  <c r="AG35"/>
  <c r="AC35"/>
  <c r="Y35"/>
  <c r="U35"/>
  <c r="AH35" s="1"/>
  <c r="AG34"/>
  <c r="AC34"/>
  <c r="Y34"/>
  <c r="U34"/>
  <c r="AH34" s="1"/>
  <c r="AG33"/>
  <c r="AC33"/>
  <c r="AC43" s="1"/>
  <c r="R10" i="53" s="1"/>
  <c r="Y33" i="52"/>
  <c r="U33"/>
  <c r="AH33" s="1"/>
  <c r="AF31"/>
  <c r="U9" i="53" s="1"/>
  <c r="AE31" i="52"/>
  <c r="T9" i="53" s="1"/>
  <c r="AD31" i="52"/>
  <c r="S9" i="53" s="1"/>
  <c r="AB31" i="52"/>
  <c r="Q9" i="53" s="1"/>
  <c r="AA31" i="52"/>
  <c r="P9" i="53" s="1"/>
  <c r="Z31" i="52"/>
  <c r="O9" i="53" s="1"/>
  <c r="X31" i="52"/>
  <c r="M9" i="53" s="1"/>
  <c r="W31" i="52"/>
  <c r="L9" i="53" s="1"/>
  <c r="V31" i="52"/>
  <c r="K9" i="53" s="1"/>
  <c r="T31" i="52"/>
  <c r="I9" i="53" s="1"/>
  <c r="S31" i="52"/>
  <c r="H9" i="53" s="1"/>
  <c r="R31" i="52"/>
  <c r="G9" i="53" s="1"/>
  <c r="O31" i="52"/>
  <c r="F9" i="53" s="1"/>
  <c r="N31" i="52"/>
  <c r="E9" i="53" s="1"/>
  <c r="M31" i="52"/>
  <c r="D9" i="53" s="1"/>
  <c r="K31" i="52"/>
  <c r="C9" i="53" s="1"/>
  <c r="J31" i="52"/>
  <c r="B9" i="53" s="1"/>
  <c r="AG30" i="52"/>
  <c r="AC30"/>
  <c r="Y30"/>
  <c r="U30"/>
  <c r="AG29"/>
  <c r="AC29"/>
  <c r="Y29"/>
  <c r="U29"/>
  <c r="AG28"/>
  <c r="AC28"/>
  <c r="Y28"/>
  <c r="U28"/>
  <c r="AG27"/>
  <c r="AC27"/>
  <c r="Y27"/>
  <c r="U27"/>
  <c r="AG26"/>
  <c r="AC26"/>
  <c r="Y26"/>
  <c r="U26"/>
  <c r="AG25"/>
  <c r="AC25"/>
  <c r="Y25"/>
  <c r="U25"/>
  <c r="AG24"/>
  <c r="AC24"/>
  <c r="Y24"/>
  <c r="U24"/>
  <c r="AG23"/>
  <c r="AC23"/>
  <c r="Y23"/>
  <c r="U23"/>
  <c r="AG22"/>
  <c r="AC22"/>
  <c r="Y22"/>
  <c r="U22"/>
  <c r="AG21"/>
  <c r="AC21"/>
  <c r="AC31" s="1"/>
  <c r="R9" i="53" s="1"/>
  <c r="Y21" i="52"/>
  <c r="U21"/>
  <c r="U31" s="1"/>
  <c r="J9" i="53" s="1"/>
  <c r="AF19" i="52"/>
  <c r="U8" i="53" s="1"/>
  <c r="AE19" i="52"/>
  <c r="T8" i="53" s="1"/>
  <c r="AD19" i="52"/>
  <c r="S8" i="53" s="1"/>
  <c r="AB19" i="52"/>
  <c r="Q8" i="53" s="1"/>
  <c r="AA19" i="52"/>
  <c r="P8" i="53" s="1"/>
  <c r="Z19" i="52"/>
  <c r="O8" i="53" s="1"/>
  <c r="X19" i="52"/>
  <c r="M8" i="53" s="1"/>
  <c r="W19" i="52"/>
  <c r="L8" i="53" s="1"/>
  <c r="V19" i="52"/>
  <c r="K8" i="53" s="1"/>
  <c r="T19" i="52"/>
  <c r="I8" i="53" s="1"/>
  <c r="S19" i="52"/>
  <c r="H8" i="53" s="1"/>
  <c r="R19" i="52"/>
  <c r="G8" i="53" s="1"/>
  <c r="O19" i="52"/>
  <c r="N19"/>
  <c r="E8" i="53" s="1"/>
  <c r="M19" i="52"/>
  <c r="D8" i="53" s="1"/>
  <c r="K19" i="52"/>
  <c r="C8" i="53" s="1"/>
  <c r="J19" i="52"/>
  <c r="AG18"/>
  <c r="AC18"/>
  <c r="Y18"/>
  <c r="U18"/>
  <c r="AG17"/>
  <c r="AC17"/>
  <c r="Y17"/>
  <c r="U17"/>
  <c r="AG16"/>
  <c r="AC16"/>
  <c r="Y16"/>
  <c r="U16"/>
  <c r="AG15"/>
  <c r="AC15"/>
  <c r="Y15"/>
  <c r="U15"/>
  <c r="AG14"/>
  <c r="AC14"/>
  <c r="Y14"/>
  <c r="U14"/>
  <c r="AG13"/>
  <c r="AC13"/>
  <c r="Y13"/>
  <c r="U13"/>
  <c r="AG12"/>
  <c r="AC12"/>
  <c r="Y12"/>
  <c r="U12"/>
  <c r="AG11"/>
  <c r="AC11"/>
  <c r="Y11"/>
  <c r="U11"/>
  <c r="AG10"/>
  <c r="AC10"/>
  <c r="Y10"/>
  <c r="U10"/>
  <c r="AG9"/>
  <c r="AC9"/>
  <c r="AC19" s="1"/>
  <c r="Y9"/>
  <c r="U9"/>
  <c r="C18" i="46"/>
  <c r="B18"/>
  <c r="Y17"/>
  <c r="E17"/>
  <c r="F15"/>
  <c r="U12"/>
  <c r="M8"/>
  <c r="A5"/>
  <c r="A24" s="1"/>
  <c r="A3"/>
  <c r="A1"/>
  <c r="A191" i="45"/>
  <c r="AF190"/>
  <c r="U23" i="46" s="1"/>
  <c r="AE190" i="45"/>
  <c r="T23" i="46" s="1"/>
  <c r="AD190" i="45"/>
  <c r="S23" i="46" s="1"/>
  <c r="AB190" i="45"/>
  <c r="Q23" i="46" s="1"/>
  <c r="AA190" i="45"/>
  <c r="P23" i="46" s="1"/>
  <c r="Z190" i="45"/>
  <c r="O23" i="46" s="1"/>
  <c r="X190" i="45"/>
  <c r="M23" i="46" s="1"/>
  <c r="W190" i="45"/>
  <c r="L23" i="46" s="1"/>
  <c r="V190" i="45"/>
  <c r="K23" i="46" s="1"/>
  <c r="T190" i="45"/>
  <c r="I23" i="46" s="1"/>
  <c r="S190" i="45"/>
  <c r="H23" i="46" s="1"/>
  <c r="R190" i="45"/>
  <c r="G23" i="46" s="1"/>
  <c r="O190" i="45"/>
  <c r="F23" i="46" s="1"/>
  <c r="N190" i="45"/>
  <c r="E23" i="46" s="1"/>
  <c r="M190" i="45"/>
  <c r="D23" i="46" s="1"/>
  <c r="K190" i="45"/>
  <c r="C23" i="46" s="1"/>
  <c r="AG189" i="45"/>
  <c r="AC189"/>
  <c r="AC190" s="1"/>
  <c r="R23" i="46" s="1"/>
  <c r="Y189" i="45"/>
  <c r="Y190" s="1"/>
  <c r="N23" i="46" s="1"/>
  <c r="U189" i="45"/>
  <c r="AF187"/>
  <c r="U22" i="46" s="1"/>
  <c r="AE187" i="45"/>
  <c r="T22" i="46" s="1"/>
  <c r="AD187" i="45"/>
  <c r="S22" i="46" s="1"/>
  <c r="AB187" i="45"/>
  <c r="Q22" i="46" s="1"/>
  <c r="AA187" i="45"/>
  <c r="P22" i="46" s="1"/>
  <c r="Z187" i="45"/>
  <c r="O22" i="46" s="1"/>
  <c r="X187" i="45"/>
  <c r="M22" i="46" s="1"/>
  <c r="W187" i="45"/>
  <c r="L22" i="46" s="1"/>
  <c r="V187" i="45"/>
  <c r="K22" i="46" s="1"/>
  <c r="T187" i="45"/>
  <c r="I22" i="46" s="1"/>
  <c r="S187" i="45"/>
  <c r="H22" i="46" s="1"/>
  <c r="R187" i="45"/>
  <c r="G22" i="46" s="1"/>
  <c r="O187" i="45"/>
  <c r="F22" i="46" s="1"/>
  <c r="N187" i="45"/>
  <c r="E22" i="46" s="1"/>
  <c r="M187" i="45"/>
  <c r="D22" i="46" s="1"/>
  <c r="K187" i="45"/>
  <c r="C22" i="46" s="1"/>
  <c r="J187" i="45"/>
  <c r="B22" i="46" s="1"/>
  <c r="AG186" i="45"/>
  <c r="AC186"/>
  <c r="Y186"/>
  <c r="U186"/>
  <c r="AG185"/>
  <c r="AC185"/>
  <c r="Y185"/>
  <c r="U185"/>
  <c r="AG184"/>
  <c r="AC184"/>
  <c r="Y184"/>
  <c r="U184"/>
  <c r="AG183"/>
  <c r="AC183"/>
  <c r="Y183"/>
  <c r="U183"/>
  <c r="AG182"/>
  <c r="AC182"/>
  <c r="Y182"/>
  <c r="U182"/>
  <c r="AG181"/>
  <c r="AC181"/>
  <c r="Y181"/>
  <c r="U181"/>
  <c r="AG180"/>
  <c r="AC180"/>
  <c r="Y180"/>
  <c r="U180"/>
  <c r="AG179"/>
  <c r="AC179"/>
  <c r="Y179"/>
  <c r="U179"/>
  <c r="AG178"/>
  <c r="AC178"/>
  <c r="Y178"/>
  <c r="U178"/>
  <c r="AG177"/>
  <c r="AC177"/>
  <c r="Y177"/>
  <c r="U177"/>
  <c r="U187" s="1"/>
  <c r="J22" i="46" s="1"/>
  <c r="AF175" i="45"/>
  <c r="U21" i="46" s="1"/>
  <c r="AE175" i="45"/>
  <c r="T21" i="46" s="1"/>
  <c r="AD175" i="45"/>
  <c r="S21" i="46" s="1"/>
  <c r="AB175" i="45"/>
  <c r="Q21" i="46" s="1"/>
  <c r="AA175" i="45"/>
  <c r="P21" i="46" s="1"/>
  <c r="Z175" i="45"/>
  <c r="O21" i="46" s="1"/>
  <c r="X175" i="45"/>
  <c r="M21" i="46" s="1"/>
  <c r="W175" i="45"/>
  <c r="L21" i="46" s="1"/>
  <c r="V175" i="45"/>
  <c r="K21" i="46" s="1"/>
  <c r="T175" i="45"/>
  <c r="I21" i="46" s="1"/>
  <c r="S175" i="45"/>
  <c r="H21" i="46" s="1"/>
  <c r="R175" i="45"/>
  <c r="G21" i="46" s="1"/>
  <c r="O175" i="45"/>
  <c r="F21" i="46" s="1"/>
  <c r="N175" i="45"/>
  <c r="E21" i="46" s="1"/>
  <c r="M175" i="45"/>
  <c r="D21" i="46" s="1"/>
  <c r="K175" i="45"/>
  <c r="C21" i="46" s="1"/>
  <c r="J175" i="45"/>
  <c r="B21" i="46" s="1"/>
  <c r="AG174" i="45"/>
  <c r="AC174"/>
  <c r="Y174"/>
  <c r="U174"/>
  <c r="AG173"/>
  <c r="AC173"/>
  <c r="Y173"/>
  <c r="U173"/>
  <c r="AG172"/>
  <c r="AC172"/>
  <c r="Y172"/>
  <c r="U172"/>
  <c r="AG171"/>
  <c r="AC171"/>
  <c r="Y171"/>
  <c r="U171"/>
  <c r="AG170"/>
  <c r="AC170"/>
  <c r="Y170"/>
  <c r="U170"/>
  <c r="AG169"/>
  <c r="AC169"/>
  <c r="Y169"/>
  <c r="U169"/>
  <c r="AG168"/>
  <c r="AC168"/>
  <c r="Y168"/>
  <c r="U168"/>
  <c r="AG167"/>
  <c r="AC167"/>
  <c r="Y167"/>
  <c r="U167"/>
  <c r="AG166"/>
  <c r="AC166"/>
  <c r="Y166"/>
  <c r="U166"/>
  <c r="AG165"/>
  <c r="AC165"/>
  <c r="Y165"/>
  <c r="U165"/>
  <c r="AF163"/>
  <c r="U20" i="46" s="1"/>
  <c r="AE163" i="45"/>
  <c r="T20" i="46" s="1"/>
  <c r="AD163" i="45"/>
  <c r="S20" i="46" s="1"/>
  <c r="AB163" i="45"/>
  <c r="Q20" i="46" s="1"/>
  <c r="AA163" i="45"/>
  <c r="P20" i="46" s="1"/>
  <c r="Z163" i="45"/>
  <c r="O20" i="46" s="1"/>
  <c r="X163" i="45"/>
  <c r="M20" i="46" s="1"/>
  <c r="W163" i="45"/>
  <c r="L20" i="46" s="1"/>
  <c r="V163" i="45"/>
  <c r="K20" i="46" s="1"/>
  <c r="T163" i="45"/>
  <c r="I20" i="46" s="1"/>
  <c r="S163" i="45"/>
  <c r="H20" i="46" s="1"/>
  <c r="R163" i="45"/>
  <c r="G20" i="46" s="1"/>
  <c r="O163" i="45"/>
  <c r="F20" i="46" s="1"/>
  <c r="N163" i="45"/>
  <c r="E20" i="46" s="1"/>
  <c r="M163" i="45"/>
  <c r="D20" i="46" s="1"/>
  <c r="K163" i="45"/>
  <c r="C20" i="46" s="1"/>
  <c r="J163" i="45"/>
  <c r="B20" i="46" s="1"/>
  <c r="AG162" i="45"/>
  <c r="AC162"/>
  <c r="Y162"/>
  <c r="U162"/>
  <c r="AG161"/>
  <c r="AC161"/>
  <c r="Y161"/>
  <c r="U161"/>
  <c r="AG160"/>
  <c r="AC160"/>
  <c r="Y160"/>
  <c r="U160"/>
  <c r="AG159"/>
  <c r="AC159"/>
  <c r="Y159"/>
  <c r="U159"/>
  <c r="AG158"/>
  <c r="AC158"/>
  <c r="Y158"/>
  <c r="U158"/>
  <c r="AG157"/>
  <c r="AC157"/>
  <c r="Y157"/>
  <c r="U157"/>
  <c r="AG156"/>
  <c r="AC156"/>
  <c r="Y156"/>
  <c r="U156"/>
  <c r="AG155"/>
  <c r="AC155"/>
  <c r="Y155"/>
  <c r="U155"/>
  <c r="AG154"/>
  <c r="AC154"/>
  <c r="Y154"/>
  <c r="U154"/>
  <c r="AG153"/>
  <c r="AG163" s="1"/>
  <c r="V20" i="46" s="1"/>
  <c r="AC153" i="45"/>
  <c r="Y153"/>
  <c r="U153"/>
  <c r="AF151"/>
  <c r="U19" i="46" s="1"/>
  <c r="AE151" i="45"/>
  <c r="T19" i="46" s="1"/>
  <c r="AD151" i="45"/>
  <c r="S19" i="46" s="1"/>
  <c r="AB151" i="45"/>
  <c r="Q19" i="46" s="1"/>
  <c r="AA151" i="45"/>
  <c r="P19" i="46" s="1"/>
  <c r="Z151" i="45"/>
  <c r="O19" i="46" s="1"/>
  <c r="X151" i="45"/>
  <c r="M19" i="46" s="1"/>
  <c r="W151" i="45"/>
  <c r="L19" i="46" s="1"/>
  <c r="V151" i="45"/>
  <c r="K19" i="46" s="1"/>
  <c r="T151" i="45"/>
  <c r="I19" i="46" s="1"/>
  <c r="S151" i="45"/>
  <c r="H19" i="46" s="1"/>
  <c r="R151" i="45"/>
  <c r="G19" i="46" s="1"/>
  <c r="O151" i="45"/>
  <c r="F19" i="46" s="1"/>
  <c r="N151" i="45"/>
  <c r="E19" i="46" s="1"/>
  <c r="M151" i="45"/>
  <c r="D19" i="46" s="1"/>
  <c r="K151" i="45"/>
  <c r="C19" i="46" s="1"/>
  <c r="J151" i="45"/>
  <c r="B19" i="46" s="1"/>
  <c r="AG150" i="45"/>
  <c r="AC150"/>
  <c r="Y150"/>
  <c r="U150"/>
  <c r="AG149"/>
  <c r="AC149"/>
  <c r="Y149"/>
  <c r="U149"/>
  <c r="AG148"/>
  <c r="AC148"/>
  <c r="Y148"/>
  <c r="U148"/>
  <c r="AG147"/>
  <c r="AC147"/>
  <c r="Y147"/>
  <c r="U147"/>
  <c r="AG146"/>
  <c r="AC146"/>
  <c r="Y146"/>
  <c r="U146"/>
  <c r="AG145"/>
  <c r="AC145"/>
  <c r="Y145"/>
  <c r="U145"/>
  <c r="AG144"/>
  <c r="AC144"/>
  <c r="Y144"/>
  <c r="U144"/>
  <c r="AG143"/>
  <c r="AC143"/>
  <c r="Y143"/>
  <c r="U143"/>
  <c r="AG142"/>
  <c r="AC142"/>
  <c r="Y142"/>
  <c r="U142"/>
  <c r="AG141"/>
  <c r="AC141"/>
  <c r="Y141"/>
  <c r="U141"/>
  <c r="AF139"/>
  <c r="U18" i="46" s="1"/>
  <c r="AE139" i="45"/>
  <c r="T18" i="46" s="1"/>
  <c r="AD139" i="45"/>
  <c r="S18" i="46" s="1"/>
  <c r="AB139" i="45"/>
  <c r="Q18" i="46" s="1"/>
  <c r="AA139" i="45"/>
  <c r="P18" i="46" s="1"/>
  <c r="Z139" i="45"/>
  <c r="O18" i="46" s="1"/>
  <c r="X139" i="45"/>
  <c r="M18" i="46" s="1"/>
  <c r="W139" i="45"/>
  <c r="L18" i="46" s="1"/>
  <c r="V139" i="45"/>
  <c r="K18" i="46" s="1"/>
  <c r="T139" i="45"/>
  <c r="I18" i="46" s="1"/>
  <c r="S139" i="45"/>
  <c r="H18" i="46" s="1"/>
  <c r="R139" i="45"/>
  <c r="G18" i="46" s="1"/>
  <c r="O139" i="45"/>
  <c r="F18" i="46" s="1"/>
  <c r="N139" i="45"/>
  <c r="E18" i="46" s="1"/>
  <c r="M139" i="45"/>
  <c r="D18" i="46" s="1"/>
  <c r="AG138" i="45"/>
  <c r="AC138"/>
  <c r="Y138"/>
  <c r="U138"/>
  <c r="AG137"/>
  <c r="AC137"/>
  <c r="Y137"/>
  <c r="U137"/>
  <c r="AG136"/>
  <c r="AC136"/>
  <c r="Y136"/>
  <c r="U136"/>
  <c r="AG135"/>
  <c r="AC135"/>
  <c r="Y135"/>
  <c r="U135"/>
  <c r="AG134"/>
  <c r="AC134"/>
  <c r="Y134"/>
  <c r="U134"/>
  <c r="AG133"/>
  <c r="AC133"/>
  <c r="Y133"/>
  <c r="U133"/>
  <c r="AG132"/>
  <c r="AC132"/>
  <c r="Y132"/>
  <c r="U132"/>
  <c r="AG131"/>
  <c r="AC131"/>
  <c r="Y131"/>
  <c r="U131"/>
  <c r="AG130"/>
  <c r="AC130"/>
  <c r="Y130"/>
  <c r="U130"/>
  <c r="AG129"/>
  <c r="AC129"/>
  <c r="Y129"/>
  <c r="U129"/>
  <c r="AF127"/>
  <c r="U17" i="46" s="1"/>
  <c r="AE127" i="45"/>
  <c r="T17" i="46" s="1"/>
  <c r="AD127" i="45"/>
  <c r="S17" i="46" s="1"/>
  <c r="AB127" i="45"/>
  <c r="Q17" i="46" s="1"/>
  <c r="AA127" i="45"/>
  <c r="P17" i="46" s="1"/>
  <c r="Z127" i="45"/>
  <c r="O17" i="46" s="1"/>
  <c r="X127" i="45"/>
  <c r="M17" i="46" s="1"/>
  <c r="W127" i="45"/>
  <c r="L17" i="46" s="1"/>
  <c r="V127" i="45"/>
  <c r="K17" i="46" s="1"/>
  <c r="T127" i="45"/>
  <c r="I17" i="46" s="1"/>
  <c r="S127" i="45"/>
  <c r="H17" i="46" s="1"/>
  <c r="R127" i="45"/>
  <c r="G17" i="46" s="1"/>
  <c r="O127" i="45"/>
  <c r="F17" i="46" s="1"/>
  <c r="N127" i="45"/>
  <c r="M127"/>
  <c r="D17" i="46" s="1"/>
  <c r="K127" i="45"/>
  <c r="C17" i="46" s="1"/>
  <c r="J127" i="45"/>
  <c r="B17" i="46" s="1"/>
  <c r="AG126" i="45"/>
  <c r="AC126"/>
  <c r="Y126"/>
  <c r="U126"/>
  <c r="AG125"/>
  <c r="AC125"/>
  <c r="Y125"/>
  <c r="U125"/>
  <c r="AG124"/>
  <c r="AC124"/>
  <c r="Y124"/>
  <c r="U124"/>
  <c r="AG123"/>
  <c r="AC123"/>
  <c r="Y123"/>
  <c r="U123"/>
  <c r="AG122"/>
  <c r="AC122"/>
  <c r="Y122"/>
  <c r="U122"/>
  <c r="AG121"/>
  <c r="AC121"/>
  <c r="Y121"/>
  <c r="U121"/>
  <c r="AH121" s="1"/>
  <c r="AG120"/>
  <c r="AC120"/>
  <c r="Y120"/>
  <c r="U120"/>
  <c r="AG119"/>
  <c r="AC119"/>
  <c r="Y119"/>
  <c r="U119"/>
  <c r="AG118"/>
  <c r="AC118"/>
  <c r="Y118"/>
  <c r="U118"/>
  <c r="AG117"/>
  <c r="AC117"/>
  <c r="Y117"/>
  <c r="U117"/>
  <c r="AF115"/>
  <c r="U16" i="46" s="1"/>
  <c r="AE115" i="45"/>
  <c r="T16" i="46" s="1"/>
  <c r="AD115" i="45"/>
  <c r="S16" i="46" s="1"/>
  <c r="AB115" i="45"/>
  <c r="Q16" i="46" s="1"/>
  <c r="AA115" i="45"/>
  <c r="P16" i="46" s="1"/>
  <c r="Z115" i="45"/>
  <c r="O16" i="46" s="1"/>
  <c r="X115" i="45"/>
  <c r="M16" i="46" s="1"/>
  <c r="W115" i="45"/>
  <c r="L16" i="46" s="1"/>
  <c r="V115" i="45"/>
  <c r="K16" i="46" s="1"/>
  <c r="T115" i="45"/>
  <c r="I16" i="46" s="1"/>
  <c r="S115" i="45"/>
  <c r="H16" i="46" s="1"/>
  <c r="R115" i="45"/>
  <c r="G16" i="46" s="1"/>
  <c r="O115" i="45"/>
  <c r="F16" i="46" s="1"/>
  <c r="N115" i="45"/>
  <c r="E16" i="46" s="1"/>
  <c r="M115" i="45"/>
  <c r="D16" i="46" s="1"/>
  <c r="K115" i="45"/>
  <c r="C16" i="46" s="1"/>
  <c r="J115" i="45"/>
  <c r="B16" i="46" s="1"/>
  <c r="AG114" i="45"/>
  <c r="AC114"/>
  <c r="Y114"/>
  <c r="U114"/>
  <c r="AG113"/>
  <c r="AC113"/>
  <c r="Y113"/>
  <c r="U113"/>
  <c r="AG112"/>
  <c r="AC112"/>
  <c r="Y112"/>
  <c r="U112"/>
  <c r="AG111"/>
  <c r="AC111"/>
  <c r="Y111"/>
  <c r="U111"/>
  <c r="AG110"/>
  <c r="AC110"/>
  <c r="Y110"/>
  <c r="U110"/>
  <c r="AG109"/>
  <c r="AC109"/>
  <c r="Y109"/>
  <c r="U109"/>
  <c r="AG108"/>
  <c r="AC108"/>
  <c r="Y108"/>
  <c r="U108"/>
  <c r="AG107"/>
  <c r="AC107"/>
  <c r="Y107"/>
  <c r="U107"/>
  <c r="AG106"/>
  <c r="AC106"/>
  <c r="Y106"/>
  <c r="U106"/>
  <c r="AG105"/>
  <c r="AC105"/>
  <c r="AC115" s="1"/>
  <c r="R16" i="46" s="1"/>
  <c r="Y105" i="45"/>
  <c r="U105"/>
  <c r="AF103"/>
  <c r="U15" i="46" s="1"/>
  <c r="AE103" i="45"/>
  <c r="T15" i="46" s="1"/>
  <c r="AD103" i="45"/>
  <c r="S15" i="46" s="1"/>
  <c r="AB103" i="45"/>
  <c r="Q15" i="46" s="1"/>
  <c r="AA103" i="45"/>
  <c r="P15" i="46" s="1"/>
  <c r="Z103" i="45"/>
  <c r="O15" i="46" s="1"/>
  <c r="X103" i="45"/>
  <c r="M15" i="46" s="1"/>
  <c r="W103" i="45"/>
  <c r="L15" i="46" s="1"/>
  <c r="V103" i="45"/>
  <c r="K15" i="46" s="1"/>
  <c r="T103" i="45"/>
  <c r="I15" i="46" s="1"/>
  <c r="S103" i="45"/>
  <c r="H15" i="46" s="1"/>
  <c r="R103" i="45"/>
  <c r="G15" i="46" s="1"/>
  <c r="O103" i="45"/>
  <c r="N103"/>
  <c r="E15" i="46" s="1"/>
  <c r="M103" i="45"/>
  <c r="D15" i="46" s="1"/>
  <c r="K103" i="45"/>
  <c r="C15" i="46" s="1"/>
  <c r="J103" i="45"/>
  <c r="B15" i="46" s="1"/>
  <c r="AG102" i="45"/>
  <c r="AC102"/>
  <c r="Y102"/>
  <c r="U102"/>
  <c r="AG101"/>
  <c r="AC101"/>
  <c r="Y101"/>
  <c r="U101"/>
  <c r="AG100"/>
  <c r="AC100"/>
  <c r="Y100"/>
  <c r="U100"/>
  <c r="AG99"/>
  <c r="AC99"/>
  <c r="Y99"/>
  <c r="U99"/>
  <c r="AG98"/>
  <c r="AC98"/>
  <c r="Y98"/>
  <c r="U98"/>
  <c r="AG97"/>
  <c r="AC97"/>
  <c r="Y97"/>
  <c r="U97"/>
  <c r="AG96"/>
  <c r="AC96"/>
  <c r="Y96"/>
  <c r="U96"/>
  <c r="AG95"/>
  <c r="AC95"/>
  <c r="Y95"/>
  <c r="U95"/>
  <c r="AG94"/>
  <c r="AC94"/>
  <c r="Y94"/>
  <c r="U94"/>
  <c r="AG93"/>
  <c r="AC93"/>
  <c r="Y93"/>
  <c r="Y103" s="1"/>
  <c r="N15" i="46" s="1"/>
  <c r="U93" i="45"/>
  <c r="AH93" s="1"/>
  <c r="AF91"/>
  <c r="U14" i="46" s="1"/>
  <c r="AE91" i="45"/>
  <c r="T14" i="46" s="1"/>
  <c r="AD91" i="45"/>
  <c r="S14" i="46" s="1"/>
  <c r="AB91" i="45"/>
  <c r="Q14" i="46" s="1"/>
  <c r="AA91" i="45"/>
  <c r="P14" i="46" s="1"/>
  <c r="Z91" i="45"/>
  <c r="O14" i="46" s="1"/>
  <c r="X91" i="45"/>
  <c r="M14" i="46" s="1"/>
  <c r="W91" i="45"/>
  <c r="L14" i="46" s="1"/>
  <c r="V91" i="45"/>
  <c r="K14" i="46" s="1"/>
  <c r="T91" i="45"/>
  <c r="S91"/>
  <c r="H14" i="46" s="1"/>
  <c r="R91" i="45"/>
  <c r="G14" i="46" s="1"/>
  <c r="O91" i="45"/>
  <c r="F14" i="46" s="1"/>
  <c r="N91" i="45"/>
  <c r="E14" i="46" s="1"/>
  <c r="M91" i="45"/>
  <c r="D14" i="46" s="1"/>
  <c r="K91" i="45"/>
  <c r="C14" i="46" s="1"/>
  <c r="J91" i="45"/>
  <c r="B14" i="46" s="1"/>
  <c r="AG90" i="45"/>
  <c r="AC90"/>
  <c r="Y90"/>
  <c r="U90"/>
  <c r="AG89"/>
  <c r="AC89"/>
  <c r="Y89"/>
  <c r="U89"/>
  <c r="AG88"/>
  <c r="AC88"/>
  <c r="Y88"/>
  <c r="U88"/>
  <c r="AG87"/>
  <c r="AC87"/>
  <c r="Y87"/>
  <c r="U87"/>
  <c r="AH87" s="1"/>
  <c r="AG86"/>
  <c r="AC86"/>
  <c r="Y86"/>
  <c r="U86"/>
  <c r="AG85"/>
  <c r="AC85"/>
  <c r="Y85"/>
  <c r="U85"/>
  <c r="AG84"/>
  <c r="AC84"/>
  <c r="Y84"/>
  <c r="U84"/>
  <c r="AG83"/>
  <c r="AC83"/>
  <c r="Y83"/>
  <c r="U83"/>
  <c r="AG82"/>
  <c r="AC82"/>
  <c r="Y82"/>
  <c r="U82"/>
  <c r="AG81"/>
  <c r="AC81"/>
  <c r="AC91" s="1"/>
  <c r="R14" i="46" s="1"/>
  <c r="Y81" i="45"/>
  <c r="U81"/>
  <c r="AF79"/>
  <c r="U13" i="46" s="1"/>
  <c r="AE79" i="45"/>
  <c r="T13" i="46" s="1"/>
  <c r="AD79" i="45"/>
  <c r="S13" i="46" s="1"/>
  <c r="AB79" i="45"/>
  <c r="Q13" i="46" s="1"/>
  <c r="AA79" i="45"/>
  <c r="P13" i="46" s="1"/>
  <c r="Z79" i="45"/>
  <c r="O13" i="46" s="1"/>
  <c r="X79" i="45"/>
  <c r="M13" i="46" s="1"/>
  <c r="W79" i="45"/>
  <c r="L13" i="46" s="1"/>
  <c r="V79" i="45"/>
  <c r="K13" i="46" s="1"/>
  <c r="T79" i="45"/>
  <c r="I13" i="46" s="1"/>
  <c r="S79" i="45"/>
  <c r="H13" i="46" s="1"/>
  <c r="R79" i="45"/>
  <c r="G13" i="46" s="1"/>
  <c r="O79" i="45"/>
  <c r="F13" i="46" s="1"/>
  <c r="N79" i="45"/>
  <c r="E13" i="46" s="1"/>
  <c r="M79" i="45"/>
  <c r="D13" i="46" s="1"/>
  <c r="K79" i="45"/>
  <c r="C13" i="46" s="1"/>
  <c r="J79" i="45"/>
  <c r="B13" i="46" s="1"/>
  <c r="AG78" i="45"/>
  <c r="AC78"/>
  <c r="Y78"/>
  <c r="U78"/>
  <c r="AG77"/>
  <c r="AC77"/>
  <c r="Y77"/>
  <c r="U77"/>
  <c r="AG76"/>
  <c r="AC76"/>
  <c r="Y76"/>
  <c r="U76"/>
  <c r="AG75"/>
  <c r="AC75"/>
  <c r="Y75"/>
  <c r="U75"/>
  <c r="AG74"/>
  <c r="AC74"/>
  <c r="Y74"/>
  <c r="U74"/>
  <c r="AG73"/>
  <c r="AC73"/>
  <c r="Y73"/>
  <c r="U73"/>
  <c r="AG72"/>
  <c r="AC72"/>
  <c r="Y72"/>
  <c r="U72"/>
  <c r="AG71"/>
  <c r="AC71"/>
  <c r="Y71"/>
  <c r="U71"/>
  <c r="AG70"/>
  <c r="AC70"/>
  <c r="Y70"/>
  <c r="U70"/>
  <c r="AG69"/>
  <c r="AC69"/>
  <c r="Y69"/>
  <c r="U69"/>
  <c r="U79" s="1"/>
  <c r="J13" i="46" s="1"/>
  <c r="AF67" i="45"/>
  <c r="AE67"/>
  <c r="T12" i="46" s="1"/>
  <c r="AD67" i="45"/>
  <c r="S12" i="46" s="1"/>
  <c r="AB67" i="45"/>
  <c r="Q12" i="46" s="1"/>
  <c r="AA67" i="45"/>
  <c r="P12" i="46" s="1"/>
  <c r="Z67" i="45"/>
  <c r="O12" i="46" s="1"/>
  <c r="X67" i="45"/>
  <c r="M12" i="46" s="1"/>
  <c r="W67" i="45"/>
  <c r="L12" i="46" s="1"/>
  <c r="V67" i="45"/>
  <c r="K12" i="46" s="1"/>
  <c r="T67" i="45"/>
  <c r="I12" i="46" s="1"/>
  <c r="S67" i="45"/>
  <c r="H12" i="46" s="1"/>
  <c r="R67" i="45"/>
  <c r="G12" i="46" s="1"/>
  <c r="O67" i="45"/>
  <c r="F12" i="46" s="1"/>
  <c r="N67" i="45"/>
  <c r="E12" i="46" s="1"/>
  <c r="M67" i="45"/>
  <c r="D12" i="46" s="1"/>
  <c r="K67" i="45"/>
  <c r="C12" i="46" s="1"/>
  <c r="J67" i="45"/>
  <c r="B12" i="46" s="1"/>
  <c r="AG66" i="45"/>
  <c r="AC66"/>
  <c r="Y66"/>
  <c r="U66"/>
  <c r="AG65"/>
  <c r="AC65"/>
  <c r="Y65"/>
  <c r="U65"/>
  <c r="AG64"/>
  <c r="AC64"/>
  <c r="Y64"/>
  <c r="U64"/>
  <c r="AG63"/>
  <c r="AC63"/>
  <c r="Y63"/>
  <c r="U63"/>
  <c r="AG62"/>
  <c r="AC62"/>
  <c r="Y62"/>
  <c r="U62"/>
  <c r="AG61"/>
  <c r="AC61"/>
  <c r="Y61"/>
  <c r="U61"/>
  <c r="AG60"/>
  <c r="AC60"/>
  <c r="Y60"/>
  <c r="U60"/>
  <c r="AG59"/>
  <c r="AC59"/>
  <c r="Y59"/>
  <c r="U59"/>
  <c r="AG58"/>
  <c r="AC58"/>
  <c r="Y58"/>
  <c r="U58"/>
  <c r="AG57"/>
  <c r="AC57"/>
  <c r="AC67" s="1"/>
  <c r="R12" i="46" s="1"/>
  <c r="Y57" i="45"/>
  <c r="U57"/>
  <c r="AF55"/>
  <c r="U11" i="46" s="1"/>
  <c r="AE55" i="45"/>
  <c r="T11" i="46" s="1"/>
  <c r="AD55" i="45"/>
  <c r="S11" i="46" s="1"/>
  <c r="AB55" i="45"/>
  <c r="Q11" i="46" s="1"/>
  <c r="AA55" i="45"/>
  <c r="P11" i="46" s="1"/>
  <c r="Z55" i="45"/>
  <c r="O11" i="46" s="1"/>
  <c r="X55" i="45"/>
  <c r="M11" i="46" s="1"/>
  <c r="W55" i="45"/>
  <c r="L11" i="46" s="1"/>
  <c r="V55" i="45"/>
  <c r="K11" i="46" s="1"/>
  <c r="T55" i="45"/>
  <c r="I11" i="46" s="1"/>
  <c r="S55" i="45"/>
  <c r="H11" i="46" s="1"/>
  <c r="R55" i="45"/>
  <c r="G11" i="46" s="1"/>
  <c r="O55" i="45"/>
  <c r="F11" i="46" s="1"/>
  <c r="N55" i="45"/>
  <c r="E11" i="46" s="1"/>
  <c r="M55" i="45"/>
  <c r="D11" i="46" s="1"/>
  <c r="K55" i="45"/>
  <c r="C11" i="46" s="1"/>
  <c r="J55" i="45"/>
  <c r="B11" i="46" s="1"/>
  <c r="AG54" i="45"/>
  <c r="AC54"/>
  <c r="Y54"/>
  <c r="U54"/>
  <c r="AG53"/>
  <c r="AC53"/>
  <c r="Y53"/>
  <c r="U53"/>
  <c r="AG52"/>
  <c r="AC52"/>
  <c r="Y52"/>
  <c r="U52"/>
  <c r="AG51"/>
  <c r="AC51"/>
  <c r="Y51"/>
  <c r="U51"/>
  <c r="AG50"/>
  <c r="AC50"/>
  <c r="Y50"/>
  <c r="U50"/>
  <c r="AG49"/>
  <c r="AC49"/>
  <c r="Y49"/>
  <c r="U49"/>
  <c r="AH49" s="1"/>
  <c r="AG48"/>
  <c r="AC48"/>
  <c r="Y48"/>
  <c r="U48"/>
  <c r="AG47"/>
  <c r="AC47"/>
  <c r="Y47"/>
  <c r="U47"/>
  <c r="AG46"/>
  <c r="AC46"/>
  <c r="Y46"/>
  <c r="U46"/>
  <c r="AG45"/>
  <c r="AC45"/>
  <c r="Y45"/>
  <c r="U45"/>
  <c r="AF43"/>
  <c r="U10" i="46" s="1"/>
  <c r="AE43" i="45"/>
  <c r="T10" i="46" s="1"/>
  <c r="AD43" i="45"/>
  <c r="S10" i="46" s="1"/>
  <c r="AB43" i="45"/>
  <c r="Q10" i="46" s="1"/>
  <c r="AA43" i="45"/>
  <c r="P10" i="46" s="1"/>
  <c r="Z43" i="45"/>
  <c r="O10" i="46" s="1"/>
  <c r="X43" i="45"/>
  <c r="M10" i="46" s="1"/>
  <c r="W43" i="45"/>
  <c r="L10" i="46" s="1"/>
  <c r="V43" i="45"/>
  <c r="K10" i="46" s="1"/>
  <c r="T43" i="45"/>
  <c r="I10" i="46" s="1"/>
  <c r="S43" i="45"/>
  <c r="H10" i="46" s="1"/>
  <c r="R43" i="45"/>
  <c r="G10" i="46" s="1"/>
  <c r="O43" i="45"/>
  <c r="F10" i="46" s="1"/>
  <c r="N43" i="45"/>
  <c r="E10" i="46" s="1"/>
  <c r="M43" i="45"/>
  <c r="D10" i="46" s="1"/>
  <c r="K43" i="45"/>
  <c r="C10" i="46" s="1"/>
  <c r="J43" i="45"/>
  <c r="B10" i="46" s="1"/>
  <c r="AG42" i="45"/>
  <c r="AC42"/>
  <c r="Y42"/>
  <c r="U42"/>
  <c r="AG41"/>
  <c r="AC41"/>
  <c r="Y41"/>
  <c r="U41"/>
  <c r="AG40"/>
  <c r="AC40"/>
  <c r="Y40"/>
  <c r="U40"/>
  <c r="AG39"/>
  <c r="AC39"/>
  <c r="Y39"/>
  <c r="U39"/>
  <c r="AG38"/>
  <c r="AC38"/>
  <c r="Y38"/>
  <c r="U38"/>
  <c r="AG37"/>
  <c r="AC37"/>
  <c r="Y37"/>
  <c r="U37"/>
  <c r="AG36"/>
  <c r="AC36"/>
  <c r="Y36"/>
  <c r="U36"/>
  <c r="AG35"/>
  <c r="AC35"/>
  <c r="Y35"/>
  <c r="U35"/>
  <c r="AG34"/>
  <c r="AC34"/>
  <c r="Y34"/>
  <c r="U34"/>
  <c r="AG33"/>
  <c r="AC33"/>
  <c r="Y33"/>
  <c r="U33"/>
  <c r="AF31"/>
  <c r="U9" i="46" s="1"/>
  <c r="AE31" i="45"/>
  <c r="T9" i="46" s="1"/>
  <c r="AD31" i="45"/>
  <c r="S9" i="46" s="1"/>
  <c r="AB31" i="45"/>
  <c r="Q9" i="46" s="1"/>
  <c r="AA31" i="45"/>
  <c r="P9" i="46" s="1"/>
  <c r="Z31" i="45"/>
  <c r="O9" i="46" s="1"/>
  <c r="X31" i="45"/>
  <c r="M9" i="46" s="1"/>
  <c r="W31" i="45"/>
  <c r="L9" i="46" s="1"/>
  <c r="V31" i="45"/>
  <c r="K9" i="46" s="1"/>
  <c r="T31" i="45"/>
  <c r="I9" i="46" s="1"/>
  <c r="S31" i="45"/>
  <c r="H9" i="46" s="1"/>
  <c r="R31" i="45"/>
  <c r="G9" i="46" s="1"/>
  <c r="O31" i="45"/>
  <c r="F9" i="46" s="1"/>
  <c r="N31" i="45"/>
  <c r="E9" i="46" s="1"/>
  <c r="M31" i="45"/>
  <c r="D9" i="46" s="1"/>
  <c r="K31" i="45"/>
  <c r="C9" i="46" s="1"/>
  <c r="J31" i="45"/>
  <c r="B9" i="46" s="1"/>
  <c r="AG30" i="45"/>
  <c r="AC30"/>
  <c r="Y30"/>
  <c r="U30"/>
  <c r="AG29"/>
  <c r="AC29"/>
  <c r="Y29"/>
  <c r="U29"/>
  <c r="AG28"/>
  <c r="AC28"/>
  <c r="Y28"/>
  <c r="U28"/>
  <c r="AG27"/>
  <c r="AC27"/>
  <c r="Y27"/>
  <c r="U27"/>
  <c r="AG26"/>
  <c r="AC26"/>
  <c r="Y26"/>
  <c r="U26"/>
  <c r="AG25"/>
  <c r="AC25"/>
  <c r="Y25"/>
  <c r="U25"/>
  <c r="AG24"/>
  <c r="AC24"/>
  <c r="Y24"/>
  <c r="U24"/>
  <c r="AG23"/>
  <c r="AC23"/>
  <c r="Y23"/>
  <c r="U23"/>
  <c r="AG22"/>
  <c r="AC22"/>
  <c r="Y22"/>
  <c r="U22"/>
  <c r="AG21"/>
  <c r="AC21"/>
  <c r="AC31" s="1"/>
  <c r="R9" i="46" s="1"/>
  <c r="Y21" i="45"/>
  <c r="U21"/>
  <c r="AF19"/>
  <c r="AF191" s="1"/>
  <c r="AE19"/>
  <c r="T8" i="46" s="1"/>
  <c r="AD19" i="45"/>
  <c r="AB19"/>
  <c r="Q8" i="46" s="1"/>
  <c r="AA19" i="45"/>
  <c r="P8" i="46" s="1"/>
  <c r="Z19" i="45"/>
  <c r="X19"/>
  <c r="W19"/>
  <c r="L8" i="46" s="1"/>
  <c r="V19" i="45"/>
  <c r="T19"/>
  <c r="I8" i="46" s="1"/>
  <c r="S19" i="45"/>
  <c r="H8" i="46" s="1"/>
  <c r="R19" i="45"/>
  <c r="O19"/>
  <c r="N19"/>
  <c r="E8" i="46" s="1"/>
  <c r="M19" i="45"/>
  <c r="D8" i="46" s="1"/>
  <c r="K19" i="45"/>
  <c r="J19"/>
  <c r="B8" i="46" s="1"/>
  <c r="AG18" i="45"/>
  <c r="AC18"/>
  <c r="Y18"/>
  <c r="U18"/>
  <c r="AH18" s="1"/>
  <c r="AG17"/>
  <c r="AC17"/>
  <c r="Y17"/>
  <c r="U17"/>
  <c r="AH17" s="1"/>
  <c r="AG16"/>
  <c r="AC16"/>
  <c r="Y16"/>
  <c r="U16"/>
  <c r="AH16" s="1"/>
  <c r="AG15"/>
  <c r="AC15"/>
  <c r="Y15"/>
  <c r="U15"/>
  <c r="AH15" s="1"/>
  <c r="AG14"/>
  <c r="AC14"/>
  <c r="Y14"/>
  <c r="U14"/>
  <c r="AG13"/>
  <c r="AC13"/>
  <c r="Y13"/>
  <c r="U13"/>
  <c r="AH13" s="1"/>
  <c r="AG12"/>
  <c r="AC12"/>
  <c r="Y12"/>
  <c r="U12"/>
  <c r="AH12" s="1"/>
  <c r="AG11"/>
  <c r="AC11"/>
  <c r="Y11"/>
  <c r="U11"/>
  <c r="AH11" s="1"/>
  <c r="AI11" s="1"/>
  <c r="AG10"/>
  <c r="AC10"/>
  <c r="Y10"/>
  <c r="U10"/>
  <c r="AG9"/>
  <c r="AG19" s="1"/>
  <c r="AC9"/>
  <c r="AC19" s="1"/>
  <c r="Y9"/>
  <c r="U9"/>
  <c r="U19" s="1"/>
  <c r="C18" i="44"/>
  <c r="B18"/>
  <c r="Y17"/>
  <c r="A5"/>
  <c r="A24" s="1"/>
  <c r="A3"/>
  <c r="A1"/>
  <c r="A191" i="43"/>
  <c r="AF190"/>
  <c r="U23" i="44" s="1"/>
  <c r="AE190" i="43"/>
  <c r="T23" i="44" s="1"/>
  <c r="AD190" i="43"/>
  <c r="S23" i="44" s="1"/>
  <c r="AB190" i="43"/>
  <c r="Q23" i="44" s="1"/>
  <c r="AA190" i="43"/>
  <c r="P23" i="44" s="1"/>
  <c r="Z190" i="43"/>
  <c r="O23" i="44" s="1"/>
  <c r="X190" i="43"/>
  <c r="M23" i="44" s="1"/>
  <c r="W190" i="43"/>
  <c r="L23" i="44" s="1"/>
  <c r="V190" i="43"/>
  <c r="K23" i="44" s="1"/>
  <c r="T190" i="43"/>
  <c r="I23" i="44" s="1"/>
  <c r="S190" i="43"/>
  <c r="H23" i="44" s="1"/>
  <c r="R190" i="43"/>
  <c r="G23" i="44" s="1"/>
  <c r="O190" i="43"/>
  <c r="F23" i="44" s="1"/>
  <c r="N190" i="43"/>
  <c r="E23" i="44" s="1"/>
  <c r="M190" i="43"/>
  <c r="D23" i="44" s="1"/>
  <c r="K190" i="43"/>
  <c r="C23" i="44" s="1"/>
  <c r="AG189" i="43"/>
  <c r="AC189"/>
  <c r="AC190" s="1"/>
  <c r="R23" i="44" s="1"/>
  <c r="Y189" i="43"/>
  <c r="Y190" s="1"/>
  <c r="N23" i="44" s="1"/>
  <c r="U189" i="43"/>
  <c r="AF187"/>
  <c r="U22" i="44" s="1"/>
  <c r="AE187" i="43"/>
  <c r="T22" i="44" s="1"/>
  <c r="AD187" i="43"/>
  <c r="S22" i="44" s="1"/>
  <c r="AB187" i="43"/>
  <c r="Q22" i="44" s="1"/>
  <c r="AA187" i="43"/>
  <c r="P22" i="44" s="1"/>
  <c r="Z187" i="43"/>
  <c r="O22" i="44" s="1"/>
  <c r="X187" i="43"/>
  <c r="M22" i="44" s="1"/>
  <c r="W187" i="43"/>
  <c r="L22" i="44" s="1"/>
  <c r="V187" i="43"/>
  <c r="K22" i="44" s="1"/>
  <c r="T187" i="43"/>
  <c r="I22" i="44" s="1"/>
  <c r="S187" i="43"/>
  <c r="H22" i="44" s="1"/>
  <c r="R187" i="43"/>
  <c r="G22" i="44" s="1"/>
  <c r="O187" i="43"/>
  <c r="F22" i="44" s="1"/>
  <c r="N187" i="43"/>
  <c r="E22" i="44" s="1"/>
  <c r="M187" i="43"/>
  <c r="D22" i="44" s="1"/>
  <c r="K187" i="43"/>
  <c r="C22" i="44" s="1"/>
  <c r="J187" i="43"/>
  <c r="B22" i="44" s="1"/>
  <c r="AG186" i="43"/>
  <c r="AC186"/>
  <c r="Y186"/>
  <c r="U186"/>
  <c r="AG185"/>
  <c r="AC185"/>
  <c r="Y185"/>
  <c r="U185"/>
  <c r="AH185" s="1"/>
  <c r="AG184"/>
  <c r="AC184"/>
  <c r="Y184"/>
  <c r="U184"/>
  <c r="AG183"/>
  <c r="AC183"/>
  <c r="Y183"/>
  <c r="U183"/>
  <c r="AG182"/>
  <c r="AC182"/>
  <c r="Y182"/>
  <c r="U182"/>
  <c r="AG181"/>
  <c r="AC181"/>
  <c r="Y181"/>
  <c r="U181"/>
  <c r="AG180"/>
  <c r="AC180"/>
  <c r="Y180"/>
  <c r="U180"/>
  <c r="AG179"/>
  <c r="AC179"/>
  <c r="Y179"/>
  <c r="U179"/>
  <c r="AG178"/>
  <c r="AC178"/>
  <c r="Y178"/>
  <c r="U178"/>
  <c r="AG177"/>
  <c r="AC177"/>
  <c r="Y177"/>
  <c r="U177"/>
  <c r="AF175"/>
  <c r="U21" i="44" s="1"/>
  <c r="AE175" i="43"/>
  <c r="T21" i="44" s="1"/>
  <c r="AD175" i="43"/>
  <c r="S21" i="44" s="1"/>
  <c r="AB175" i="43"/>
  <c r="Q21" i="44" s="1"/>
  <c r="AA175" i="43"/>
  <c r="P21" i="44" s="1"/>
  <c r="Z175" i="43"/>
  <c r="O21" i="44" s="1"/>
  <c r="X175" i="43"/>
  <c r="M21" i="44" s="1"/>
  <c r="W175" i="43"/>
  <c r="L21" i="44" s="1"/>
  <c r="V175" i="43"/>
  <c r="K21" i="44" s="1"/>
  <c r="T175" i="43"/>
  <c r="I21" i="44" s="1"/>
  <c r="S175" i="43"/>
  <c r="H21" i="44" s="1"/>
  <c r="R175" i="43"/>
  <c r="G21" i="44" s="1"/>
  <c r="O175" i="43"/>
  <c r="F21" i="44" s="1"/>
  <c r="N175" i="43"/>
  <c r="E21" i="44" s="1"/>
  <c r="M175" i="43"/>
  <c r="D21" i="44" s="1"/>
  <c r="K175" i="43"/>
  <c r="C21" i="44" s="1"/>
  <c r="J175" i="43"/>
  <c r="B21" i="44" s="1"/>
  <c r="AG174" i="43"/>
  <c r="AC174"/>
  <c r="Y174"/>
  <c r="U174"/>
  <c r="AG173"/>
  <c r="AC173"/>
  <c r="Y173"/>
  <c r="U173"/>
  <c r="AG172"/>
  <c r="AC172"/>
  <c r="Y172"/>
  <c r="U172"/>
  <c r="AG171"/>
  <c r="AC171"/>
  <c r="Y171"/>
  <c r="AH171" s="1"/>
  <c r="U171"/>
  <c r="AG170"/>
  <c r="AC170"/>
  <c r="Y170"/>
  <c r="U170"/>
  <c r="AG169"/>
  <c r="AC169"/>
  <c r="Y169"/>
  <c r="U169"/>
  <c r="AG168"/>
  <c r="AC168"/>
  <c r="Y168"/>
  <c r="U168"/>
  <c r="AG167"/>
  <c r="AC167"/>
  <c r="Y167"/>
  <c r="U167"/>
  <c r="AG166"/>
  <c r="AC166"/>
  <c r="Y166"/>
  <c r="U166"/>
  <c r="AG165"/>
  <c r="AC165"/>
  <c r="AC175" s="1"/>
  <c r="R21" i="44" s="1"/>
  <c r="Y165" i="43"/>
  <c r="Y175" s="1"/>
  <c r="N21" i="44" s="1"/>
  <c r="U165" i="43"/>
  <c r="AF163"/>
  <c r="U20" i="44" s="1"/>
  <c r="AE163" i="43"/>
  <c r="T20" i="44" s="1"/>
  <c r="AD163" i="43"/>
  <c r="S20" i="44" s="1"/>
  <c r="AB163" i="43"/>
  <c r="Q20" i="44" s="1"/>
  <c r="AA163" i="43"/>
  <c r="P20" i="44" s="1"/>
  <c r="Z163" i="43"/>
  <c r="O20" i="44" s="1"/>
  <c r="X163" i="43"/>
  <c r="M20" i="44" s="1"/>
  <c r="W163" i="43"/>
  <c r="L20" i="44" s="1"/>
  <c r="V163" i="43"/>
  <c r="K20" i="44" s="1"/>
  <c r="T163" i="43"/>
  <c r="I20" i="44" s="1"/>
  <c r="S163" i="43"/>
  <c r="H20" i="44" s="1"/>
  <c r="R163" i="43"/>
  <c r="G20" i="44" s="1"/>
  <c r="O163" i="43"/>
  <c r="F20" i="44" s="1"/>
  <c r="N163" i="43"/>
  <c r="E20" i="44" s="1"/>
  <c r="M163" i="43"/>
  <c r="D20" i="44" s="1"/>
  <c r="K163" i="43"/>
  <c r="C20" i="44" s="1"/>
  <c r="J163" i="43"/>
  <c r="B20" i="44" s="1"/>
  <c r="AG162" i="43"/>
  <c r="AC162"/>
  <c r="Y162"/>
  <c r="U162"/>
  <c r="AG161"/>
  <c r="AC161"/>
  <c r="Y161"/>
  <c r="U161"/>
  <c r="AG160"/>
  <c r="AC160"/>
  <c r="Y160"/>
  <c r="U160"/>
  <c r="AG159"/>
  <c r="AC159"/>
  <c r="Y159"/>
  <c r="U159"/>
  <c r="AG158"/>
  <c r="AC158"/>
  <c r="Y158"/>
  <c r="U158"/>
  <c r="AG157"/>
  <c r="AC157"/>
  <c r="Y157"/>
  <c r="U157"/>
  <c r="AG156"/>
  <c r="AC156"/>
  <c r="Y156"/>
  <c r="U156"/>
  <c r="AG155"/>
  <c r="AC155"/>
  <c r="Y155"/>
  <c r="U155"/>
  <c r="AG154"/>
  <c r="AC154"/>
  <c r="Y154"/>
  <c r="U154"/>
  <c r="AG153"/>
  <c r="AG163" s="1"/>
  <c r="V20" i="44" s="1"/>
  <c r="AC153" i="43"/>
  <c r="Y153"/>
  <c r="U153"/>
  <c r="AF151"/>
  <c r="U19" i="44" s="1"/>
  <c r="AE151" i="43"/>
  <c r="T19" i="44" s="1"/>
  <c r="AD151" i="43"/>
  <c r="S19" i="44" s="1"/>
  <c r="AB151" i="43"/>
  <c r="Q19" i="44" s="1"/>
  <c r="AA151" i="43"/>
  <c r="P19" i="44" s="1"/>
  <c r="Z151" i="43"/>
  <c r="O19" i="44" s="1"/>
  <c r="X151" i="43"/>
  <c r="M19" i="44" s="1"/>
  <c r="W151" i="43"/>
  <c r="L19" i="44" s="1"/>
  <c r="V151" i="43"/>
  <c r="K19" i="44" s="1"/>
  <c r="T151" i="43"/>
  <c r="I19" i="44" s="1"/>
  <c r="S151" i="43"/>
  <c r="H19" i="44" s="1"/>
  <c r="R151" i="43"/>
  <c r="G19" i="44" s="1"/>
  <c r="O151" i="43"/>
  <c r="F19" i="44" s="1"/>
  <c r="N151" i="43"/>
  <c r="E19" i="44" s="1"/>
  <c r="M151" i="43"/>
  <c r="D19" i="44" s="1"/>
  <c r="K151" i="43"/>
  <c r="C19" i="44" s="1"/>
  <c r="J151" i="43"/>
  <c r="B19" i="44" s="1"/>
  <c r="AG150" i="43"/>
  <c r="AC150"/>
  <c r="Y150"/>
  <c r="U150"/>
  <c r="AG149"/>
  <c r="AC149"/>
  <c r="Y149"/>
  <c r="U149"/>
  <c r="AG148"/>
  <c r="AC148"/>
  <c r="Y148"/>
  <c r="U148"/>
  <c r="AH148" s="1"/>
  <c r="AG147"/>
  <c r="AC147"/>
  <c r="Y147"/>
  <c r="U147"/>
  <c r="AH147" s="1"/>
  <c r="AG146"/>
  <c r="AC146"/>
  <c r="Y146"/>
  <c r="U146"/>
  <c r="AH146" s="1"/>
  <c r="AI146" s="1"/>
  <c r="AG145"/>
  <c r="AC145"/>
  <c r="Y145"/>
  <c r="U145"/>
  <c r="AG144"/>
  <c r="AC144"/>
  <c r="Y144"/>
  <c r="U144"/>
  <c r="AH144" s="1"/>
  <c r="AG143"/>
  <c r="AC143"/>
  <c r="Y143"/>
  <c r="U143"/>
  <c r="AG142"/>
  <c r="AC142"/>
  <c r="Y142"/>
  <c r="U142"/>
  <c r="AG141"/>
  <c r="AC141"/>
  <c r="Y141"/>
  <c r="U141"/>
  <c r="AF139"/>
  <c r="U18" i="44" s="1"/>
  <c r="AE139" i="43"/>
  <c r="T18" i="44" s="1"/>
  <c r="AD139" i="43"/>
  <c r="S18" i="44" s="1"/>
  <c r="AB139" i="43"/>
  <c r="Q18" i="44" s="1"/>
  <c r="AA139" i="43"/>
  <c r="P18" i="44" s="1"/>
  <c r="Z139" i="43"/>
  <c r="O18" i="44" s="1"/>
  <c r="X139" i="43"/>
  <c r="M18" i="44" s="1"/>
  <c r="W139" i="43"/>
  <c r="L18" i="44" s="1"/>
  <c r="V139" i="43"/>
  <c r="K18" i="44" s="1"/>
  <c r="T139" i="43"/>
  <c r="I18" i="44" s="1"/>
  <c r="S139" i="43"/>
  <c r="H18" i="44" s="1"/>
  <c r="R139" i="43"/>
  <c r="G18" i="44" s="1"/>
  <c r="O139" i="43"/>
  <c r="F18" i="44" s="1"/>
  <c r="N139" i="43"/>
  <c r="E18" i="44" s="1"/>
  <c r="M139" i="43"/>
  <c r="D18" i="44" s="1"/>
  <c r="AG138" i="43"/>
  <c r="AC138"/>
  <c r="Y138"/>
  <c r="U138"/>
  <c r="AG137"/>
  <c r="AC137"/>
  <c r="Y137"/>
  <c r="U137"/>
  <c r="AG136"/>
  <c r="AC136"/>
  <c r="Y136"/>
  <c r="U136"/>
  <c r="AG135"/>
  <c r="AC135"/>
  <c r="Y135"/>
  <c r="U135"/>
  <c r="AG134"/>
  <c r="AC134"/>
  <c r="Y134"/>
  <c r="U134"/>
  <c r="AG133"/>
  <c r="AC133"/>
  <c r="Y133"/>
  <c r="U133"/>
  <c r="AG132"/>
  <c r="AC132"/>
  <c r="Y132"/>
  <c r="U132"/>
  <c r="AG131"/>
  <c r="AC131"/>
  <c r="Y131"/>
  <c r="U131"/>
  <c r="AG130"/>
  <c r="AC130"/>
  <c r="Y130"/>
  <c r="U130"/>
  <c r="AG129"/>
  <c r="AC129"/>
  <c r="Y129"/>
  <c r="U129"/>
  <c r="AF127"/>
  <c r="U17" i="44" s="1"/>
  <c r="AE127" i="43"/>
  <c r="T17" i="44" s="1"/>
  <c r="AD127" i="43"/>
  <c r="S17" i="44" s="1"/>
  <c r="AB127" i="43"/>
  <c r="Q17" i="44" s="1"/>
  <c r="AA127" i="43"/>
  <c r="P17" i="44" s="1"/>
  <c r="Z127" i="43"/>
  <c r="O17" i="44" s="1"/>
  <c r="X127" i="43"/>
  <c r="M17" i="44" s="1"/>
  <c r="W127" i="43"/>
  <c r="L17" i="44" s="1"/>
  <c r="V127" i="43"/>
  <c r="K17" i="44" s="1"/>
  <c r="T127" i="43"/>
  <c r="I17" i="44" s="1"/>
  <c r="S127" i="43"/>
  <c r="H17" i="44" s="1"/>
  <c r="R127" i="43"/>
  <c r="G17" i="44" s="1"/>
  <c r="O127" i="43"/>
  <c r="F17" i="44" s="1"/>
  <c r="N127" i="43"/>
  <c r="E17" i="44" s="1"/>
  <c r="M127" i="43"/>
  <c r="D17" i="44" s="1"/>
  <c r="K127" i="43"/>
  <c r="C17" i="44" s="1"/>
  <c r="J127" i="43"/>
  <c r="B17" i="44" s="1"/>
  <c r="AG126" i="43"/>
  <c r="AC126"/>
  <c r="Y126"/>
  <c r="U126"/>
  <c r="AG125"/>
  <c r="AC125"/>
  <c r="Y125"/>
  <c r="U125"/>
  <c r="AG124"/>
  <c r="AC124"/>
  <c r="Y124"/>
  <c r="U124"/>
  <c r="AG123"/>
  <c r="AC123"/>
  <c r="Y123"/>
  <c r="U123"/>
  <c r="AG122"/>
  <c r="AC122"/>
  <c r="Y122"/>
  <c r="U122"/>
  <c r="AG121"/>
  <c r="AC121"/>
  <c r="Y121"/>
  <c r="U121"/>
  <c r="AH121" s="1"/>
  <c r="AG120"/>
  <c r="AC120"/>
  <c r="Y120"/>
  <c r="U120"/>
  <c r="AG119"/>
  <c r="AC119"/>
  <c r="Y119"/>
  <c r="U119"/>
  <c r="AG118"/>
  <c r="AC118"/>
  <c r="Y118"/>
  <c r="U118"/>
  <c r="AG117"/>
  <c r="AC117"/>
  <c r="Y117"/>
  <c r="U117"/>
  <c r="AF115"/>
  <c r="U16" i="44" s="1"/>
  <c r="AE115" i="43"/>
  <c r="T16" i="44" s="1"/>
  <c r="AD115" i="43"/>
  <c r="S16" i="44" s="1"/>
  <c r="AB115" i="43"/>
  <c r="Q16" i="44" s="1"/>
  <c r="AA115" i="43"/>
  <c r="P16" i="44" s="1"/>
  <c r="Z115" i="43"/>
  <c r="O16" i="44" s="1"/>
  <c r="X115" i="43"/>
  <c r="M16" i="44" s="1"/>
  <c r="W115" i="43"/>
  <c r="L16" i="44" s="1"/>
  <c r="V115" i="43"/>
  <c r="K16" i="44" s="1"/>
  <c r="T115" i="43"/>
  <c r="I16" i="44" s="1"/>
  <c r="S115" i="43"/>
  <c r="H16" i="44" s="1"/>
  <c r="R115" i="43"/>
  <c r="G16" i="44" s="1"/>
  <c r="O115" i="43"/>
  <c r="F16" i="44" s="1"/>
  <c r="N115" i="43"/>
  <c r="E16" i="44" s="1"/>
  <c r="M115" i="43"/>
  <c r="D16" i="44" s="1"/>
  <c r="K115" i="43"/>
  <c r="C16" i="44" s="1"/>
  <c r="J115" i="43"/>
  <c r="B16" i="44" s="1"/>
  <c r="AG114" i="43"/>
  <c r="AC114"/>
  <c r="Y114"/>
  <c r="U114"/>
  <c r="AG113"/>
  <c r="AC113"/>
  <c r="Y113"/>
  <c r="U113"/>
  <c r="AG112"/>
  <c r="AC112"/>
  <c r="Y112"/>
  <c r="U112"/>
  <c r="AG111"/>
  <c r="AC111"/>
  <c r="Y111"/>
  <c r="U111"/>
  <c r="AG110"/>
  <c r="AC110"/>
  <c r="Y110"/>
  <c r="U110"/>
  <c r="AG109"/>
  <c r="AC109"/>
  <c r="Y109"/>
  <c r="U109"/>
  <c r="AG108"/>
  <c r="AC108"/>
  <c r="Y108"/>
  <c r="U108"/>
  <c r="AG107"/>
  <c r="AC107"/>
  <c r="Y107"/>
  <c r="U107"/>
  <c r="AG106"/>
  <c r="AC106"/>
  <c r="Y106"/>
  <c r="U106"/>
  <c r="AG105"/>
  <c r="AC105"/>
  <c r="AC115" s="1"/>
  <c r="R16" i="44" s="1"/>
  <c r="Y105" i="43"/>
  <c r="U105"/>
  <c r="AF103"/>
  <c r="U15" i="44" s="1"/>
  <c r="AE103" i="43"/>
  <c r="T15" i="44" s="1"/>
  <c r="AD103" i="43"/>
  <c r="S15" i="44" s="1"/>
  <c r="AB103" i="43"/>
  <c r="Q15" i="44" s="1"/>
  <c r="AA103" i="43"/>
  <c r="P15" i="44" s="1"/>
  <c r="Z103" i="43"/>
  <c r="O15" i="44" s="1"/>
  <c r="X103" i="43"/>
  <c r="M15" i="44" s="1"/>
  <c r="W103" i="43"/>
  <c r="L15" i="44" s="1"/>
  <c r="V103" i="43"/>
  <c r="K15" i="44" s="1"/>
  <c r="T103" i="43"/>
  <c r="I15" i="44" s="1"/>
  <c r="S103" i="43"/>
  <c r="H15" i="44" s="1"/>
  <c r="R103" i="43"/>
  <c r="G15" i="44" s="1"/>
  <c r="O103" i="43"/>
  <c r="F15" i="44" s="1"/>
  <c r="N103" i="43"/>
  <c r="E15" i="44" s="1"/>
  <c r="M103" i="43"/>
  <c r="D15" i="44" s="1"/>
  <c r="K103" i="43"/>
  <c r="C15" i="44" s="1"/>
  <c r="J103" i="43"/>
  <c r="B15" i="44" s="1"/>
  <c r="AG102" i="43"/>
  <c r="AC102"/>
  <c r="Y102"/>
  <c r="U102"/>
  <c r="AG101"/>
  <c r="AC101"/>
  <c r="Y101"/>
  <c r="U101"/>
  <c r="AG100"/>
  <c r="AC100"/>
  <c r="Y100"/>
  <c r="U100"/>
  <c r="AG99"/>
  <c r="AC99"/>
  <c r="Y99"/>
  <c r="U99"/>
  <c r="AG98"/>
  <c r="AC98"/>
  <c r="Y98"/>
  <c r="U98"/>
  <c r="AG97"/>
  <c r="AC97"/>
  <c r="Y97"/>
  <c r="U97"/>
  <c r="AG96"/>
  <c r="AC96"/>
  <c r="Y96"/>
  <c r="U96"/>
  <c r="AG95"/>
  <c r="AC95"/>
  <c r="Y95"/>
  <c r="U95"/>
  <c r="AG94"/>
  <c r="AC94"/>
  <c r="Y94"/>
  <c r="U94"/>
  <c r="AG93"/>
  <c r="AC93"/>
  <c r="Y93"/>
  <c r="U93"/>
  <c r="AH93" s="1"/>
  <c r="AF91"/>
  <c r="U14" i="44" s="1"/>
  <c r="AE91" i="43"/>
  <c r="T14" i="44" s="1"/>
  <c r="AD91" i="43"/>
  <c r="S14" i="44" s="1"/>
  <c r="AB91" i="43"/>
  <c r="AA91"/>
  <c r="P14" i="44" s="1"/>
  <c r="Z91" i="43"/>
  <c r="O14" i="44" s="1"/>
  <c r="X91" i="43"/>
  <c r="M14" i="44" s="1"/>
  <c r="W91" i="43"/>
  <c r="L14" i="44" s="1"/>
  <c r="V91" i="43"/>
  <c r="K14" i="44" s="1"/>
  <c r="T91" i="43"/>
  <c r="I14" i="44" s="1"/>
  <c r="S91" i="43"/>
  <c r="H14" i="44" s="1"/>
  <c r="R91" i="43"/>
  <c r="G14" i="44" s="1"/>
  <c r="O91" i="43"/>
  <c r="F14" i="44" s="1"/>
  <c r="N91" i="43"/>
  <c r="E14" i="44" s="1"/>
  <c r="M91" i="43"/>
  <c r="D14" i="44" s="1"/>
  <c r="K91" i="43"/>
  <c r="C14" i="44" s="1"/>
  <c r="J91" i="43"/>
  <c r="B14" i="44" s="1"/>
  <c r="AG90" i="43"/>
  <c r="AC90"/>
  <c r="Y90"/>
  <c r="U90"/>
  <c r="AG89"/>
  <c r="AC89"/>
  <c r="Y89"/>
  <c r="U89"/>
  <c r="AG88"/>
  <c r="AC88"/>
  <c r="Y88"/>
  <c r="U88"/>
  <c r="AG87"/>
  <c r="AC87"/>
  <c r="Y87"/>
  <c r="U87"/>
  <c r="AH87" s="1"/>
  <c r="AG86"/>
  <c r="AC86"/>
  <c r="Y86"/>
  <c r="U86"/>
  <c r="AG85"/>
  <c r="AC85"/>
  <c r="Y85"/>
  <c r="U85"/>
  <c r="AG84"/>
  <c r="AC84"/>
  <c r="Y84"/>
  <c r="U84"/>
  <c r="AG83"/>
  <c r="AC83"/>
  <c r="Y83"/>
  <c r="U83"/>
  <c r="AG82"/>
  <c r="AC82"/>
  <c r="Y82"/>
  <c r="U82"/>
  <c r="AG81"/>
  <c r="AC81"/>
  <c r="AC91" s="1"/>
  <c r="R14" i="44" s="1"/>
  <c r="Y81" i="43"/>
  <c r="U81"/>
  <c r="AF79"/>
  <c r="U13" i="44" s="1"/>
  <c r="AE79" i="43"/>
  <c r="T13" i="44" s="1"/>
  <c r="AD79" i="43"/>
  <c r="S13" i="44" s="1"/>
  <c r="AB79" i="43"/>
  <c r="Q13" i="44" s="1"/>
  <c r="AA79" i="43"/>
  <c r="P13" i="44" s="1"/>
  <c r="Z79" i="43"/>
  <c r="O13" i="44" s="1"/>
  <c r="X79" i="43"/>
  <c r="M13" i="44" s="1"/>
  <c r="W79" i="43"/>
  <c r="L13" i="44" s="1"/>
  <c r="V79" i="43"/>
  <c r="K13" i="44" s="1"/>
  <c r="T79" i="43"/>
  <c r="I13" i="44" s="1"/>
  <c r="S79" i="43"/>
  <c r="H13" i="44" s="1"/>
  <c r="R79" i="43"/>
  <c r="G13" i="44" s="1"/>
  <c r="O79" i="43"/>
  <c r="F13" i="44" s="1"/>
  <c r="N79" i="43"/>
  <c r="E13" i="44" s="1"/>
  <c r="M79" i="43"/>
  <c r="D13" i="44" s="1"/>
  <c r="K79" i="43"/>
  <c r="C13" i="44" s="1"/>
  <c r="J79" i="43"/>
  <c r="B13" i="44" s="1"/>
  <c r="AG78" i="43"/>
  <c r="AC78"/>
  <c r="Y78"/>
  <c r="U78"/>
  <c r="AG77"/>
  <c r="AC77"/>
  <c r="Y77"/>
  <c r="U77"/>
  <c r="AG76"/>
  <c r="AC76"/>
  <c r="Y76"/>
  <c r="U76"/>
  <c r="AG75"/>
  <c r="AC75"/>
  <c r="Y75"/>
  <c r="U75"/>
  <c r="AG74"/>
  <c r="AC74"/>
  <c r="Y74"/>
  <c r="U74"/>
  <c r="AG73"/>
  <c r="AC73"/>
  <c r="Y73"/>
  <c r="U73"/>
  <c r="AG72"/>
  <c r="AC72"/>
  <c r="Y72"/>
  <c r="U72"/>
  <c r="AG71"/>
  <c r="AC71"/>
  <c r="Y71"/>
  <c r="U71"/>
  <c r="AG70"/>
  <c r="AC70"/>
  <c r="Y70"/>
  <c r="U70"/>
  <c r="AG69"/>
  <c r="AC69"/>
  <c r="Y69"/>
  <c r="U69"/>
  <c r="U79" s="1"/>
  <c r="J13" i="44" s="1"/>
  <c r="AF67" i="43"/>
  <c r="U12" i="44" s="1"/>
  <c r="AE67" i="43"/>
  <c r="T12" i="44" s="1"/>
  <c r="AD67" i="43"/>
  <c r="S12" i="44" s="1"/>
  <c r="AB67" i="43"/>
  <c r="Q12" i="44" s="1"/>
  <c r="AA67" i="43"/>
  <c r="P12" i="44" s="1"/>
  <c r="Z67" i="43"/>
  <c r="O12" i="44" s="1"/>
  <c r="X67" i="43"/>
  <c r="M12" i="44" s="1"/>
  <c r="W67" i="43"/>
  <c r="L12" i="44" s="1"/>
  <c r="V67" i="43"/>
  <c r="K12" i="44" s="1"/>
  <c r="T67" i="43"/>
  <c r="I12" i="44" s="1"/>
  <c r="S67" i="43"/>
  <c r="H12" i="44" s="1"/>
  <c r="R67" i="43"/>
  <c r="G12" i="44" s="1"/>
  <c r="O67" i="43"/>
  <c r="F12" i="44" s="1"/>
  <c r="N67" i="43"/>
  <c r="E12" i="44" s="1"/>
  <c r="M67" i="43"/>
  <c r="D12" i="44" s="1"/>
  <c r="K67" i="43"/>
  <c r="C12" i="44" s="1"/>
  <c r="J67" i="43"/>
  <c r="B12" i="44" s="1"/>
  <c r="AG66" i="43"/>
  <c r="AC66"/>
  <c r="Y66"/>
  <c r="U66"/>
  <c r="AG65"/>
  <c r="AC65"/>
  <c r="Y65"/>
  <c r="U65"/>
  <c r="AG64"/>
  <c r="AC64"/>
  <c r="Y64"/>
  <c r="U64"/>
  <c r="AG63"/>
  <c r="AC63"/>
  <c r="Y63"/>
  <c r="U63"/>
  <c r="AG62"/>
  <c r="AC62"/>
  <c r="Y62"/>
  <c r="U62"/>
  <c r="AG61"/>
  <c r="AC61"/>
  <c r="Y61"/>
  <c r="U61"/>
  <c r="AG60"/>
  <c r="AC60"/>
  <c r="Y60"/>
  <c r="U60"/>
  <c r="AG59"/>
  <c r="AC59"/>
  <c r="Y59"/>
  <c r="U59"/>
  <c r="AG58"/>
  <c r="AC58"/>
  <c r="Y58"/>
  <c r="U58"/>
  <c r="AG57"/>
  <c r="AC57"/>
  <c r="AC67" s="1"/>
  <c r="R12" i="44" s="1"/>
  <c r="Y57" i="43"/>
  <c r="Y67" s="1"/>
  <c r="N12" i="44" s="1"/>
  <c r="U57" i="43"/>
  <c r="AF55"/>
  <c r="U11" i="44" s="1"/>
  <c r="AE55" i="43"/>
  <c r="T11" i="44" s="1"/>
  <c r="AD55" i="43"/>
  <c r="S11" i="44" s="1"/>
  <c r="AB55" i="43"/>
  <c r="Q11" i="44" s="1"/>
  <c r="AA55" i="43"/>
  <c r="P11" i="44" s="1"/>
  <c r="Z55" i="43"/>
  <c r="O11" i="44" s="1"/>
  <c r="X55" i="43"/>
  <c r="M11" i="44" s="1"/>
  <c r="W55" i="43"/>
  <c r="L11" i="44" s="1"/>
  <c r="V55" i="43"/>
  <c r="K11" i="44" s="1"/>
  <c r="T55" i="43"/>
  <c r="I11" i="44" s="1"/>
  <c r="S55" i="43"/>
  <c r="H11" i="44" s="1"/>
  <c r="R55" i="43"/>
  <c r="G11" i="44" s="1"/>
  <c r="O55" i="43"/>
  <c r="F11" i="44" s="1"/>
  <c r="N55" i="43"/>
  <c r="E11" i="44" s="1"/>
  <c r="M55" i="43"/>
  <c r="D11" i="44" s="1"/>
  <c r="K55" i="43"/>
  <c r="C11" i="44" s="1"/>
  <c r="J55" i="43"/>
  <c r="B11" i="44" s="1"/>
  <c r="AG54" i="43"/>
  <c r="AC54"/>
  <c r="Y54"/>
  <c r="U54"/>
  <c r="AG53"/>
  <c r="AC53"/>
  <c r="Y53"/>
  <c r="U53"/>
  <c r="AG52"/>
  <c r="AC52"/>
  <c r="Y52"/>
  <c r="U52"/>
  <c r="AG51"/>
  <c r="AC51"/>
  <c r="Y51"/>
  <c r="U51"/>
  <c r="AG50"/>
  <c r="AC50"/>
  <c r="Y50"/>
  <c r="U50"/>
  <c r="AG49"/>
  <c r="AC49"/>
  <c r="Y49"/>
  <c r="U49"/>
  <c r="AG48"/>
  <c r="AC48"/>
  <c r="Y48"/>
  <c r="U48"/>
  <c r="AG47"/>
  <c r="AC47"/>
  <c r="Y47"/>
  <c r="U47"/>
  <c r="AG46"/>
  <c r="AC46"/>
  <c r="Y46"/>
  <c r="U46"/>
  <c r="AG45"/>
  <c r="AG55" s="1"/>
  <c r="V11" i="44" s="1"/>
  <c r="AC45" i="43"/>
  <c r="Y45"/>
  <c r="U45"/>
  <c r="AF43"/>
  <c r="U10" i="44" s="1"/>
  <c r="AE43" i="43"/>
  <c r="T10" i="44" s="1"/>
  <c r="AD43" i="43"/>
  <c r="S10" i="44" s="1"/>
  <c r="AB43" i="43"/>
  <c r="Q10" i="44" s="1"/>
  <c r="AA43" i="43"/>
  <c r="P10" i="44" s="1"/>
  <c r="Z43" i="43"/>
  <c r="O10" i="44" s="1"/>
  <c r="X43" i="43"/>
  <c r="M10" i="44" s="1"/>
  <c r="W43" i="43"/>
  <c r="L10" i="44" s="1"/>
  <c r="V43" i="43"/>
  <c r="K10" i="44" s="1"/>
  <c r="T43" i="43"/>
  <c r="I10" i="44" s="1"/>
  <c r="S43" i="43"/>
  <c r="H10" i="44" s="1"/>
  <c r="R43" i="43"/>
  <c r="G10" i="44" s="1"/>
  <c r="O43" i="43"/>
  <c r="F10" i="44" s="1"/>
  <c r="N43" i="43"/>
  <c r="E10" i="44" s="1"/>
  <c r="M43" i="43"/>
  <c r="D10" i="44" s="1"/>
  <c r="K43" i="43"/>
  <c r="C10" i="44" s="1"/>
  <c r="J43" i="43"/>
  <c r="B10" i="44" s="1"/>
  <c r="AG42" i="43"/>
  <c r="AC42"/>
  <c r="Y42"/>
  <c r="U42"/>
  <c r="AG41"/>
  <c r="AC41"/>
  <c r="Y41"/>
  <c r="U41"/>
  <c r="AG40"/>
  <c r="AC40"/>
  <c r="Y40"/>
  <c r="U40"/>
  <c r="AG39"/>
  <c r="AC39"/>
  <c r="Y39"/>
  <c r="U39"/>
  <c r="AG38"/>
  <c r="AC38"/>
  <c r="Y38"/>
  <c r="U38"/>
  <c r="AG37"/>
  <c r="AC37"/>
  <c r="Y37"/>
  <c r="U37"/>
  <c r="AG36"/>
  <c r="AC36"/>
  <c r="Y36"/>
  <c r="U36"/>
  <c r="AG35"/>
  <c r="AC35"/>
  <c r="Y35"/>
  <c r="U35"/>
  <c r="AH35" s="1"/>
  <c r="AG34"/>
  <c r="AC34"/>
  <c r="Y34"/>
  <c r="U34"/>
  <c r="AG33"/>
  <c r="AC33"/>
  <c r="Y33"/>
  <c r="U33"/>
  <c r="AF31"/>
  <c r="U9" i="44" s="1"/>
  <c r="AE31" i="43"/>
  <c r="T9" i="44" s="1"/>
  <c r="AD31" i="43"/>
  <c r="S9" i="44" s="1"/>
  <c r="AB31" i="43"/>
  <c r="Q9" i="44" s="1"/>
  <c r="AA31" i="43"/>
  <c r="P9" i="44" s="1"/>
  <c r="Z31" i="43"/>
  <c r="O9" i="44" s="1"/>
  <c r="X31" i="43"/>
  <c r="M9" i="44" s="1"/>
  <c r="W31" i="43"/>
  <c r="L9" i="44" s="1"/>
  <c r="V31" i="43"/>
  <c r="K9" i="44" s="1"/>
  <c r="T31" i="43"/>
  <c r="I9" i="44" s="1"/>
  <c r="S31" i="43"/>
  <c r="H9" i="44" s="1"/>
  <c r="R31" i="43"/>
  <c r="G9" i="44" s="1"/>
  <c r="O31" i="43"/>
  <c r="F9" i="44" s="1"/>
  <c r="N31" i="43"/>
  <c r="E9" i="44" s="1"/>
  <c r="M31" i="43"/>
  <c r="D9" i="44" s="1"/>
  <c r="K31" i="43"/>
  <c r="C9" i="44" s="1"/>
  <c r="J31" i="43"/>
  <c r="B9" i="44" s="1"/>
  <c r="AG30" i="43"/>
  <c r="AC30"/>
  <c r="Y30"/>
  <c r="U30"/>
  <c r="AG29"/>
  <c r="AC29"/>
  <c r="Y29"/>
  <c r="U29"/>
  <c r="AG28"/>
  <c r="AC28"/>
  <c r="Y28"/>
  <c r="U28"/>
  <c r="AG27"/>
  <c r="AC27"/>
  <c r="Y27"/>
  <c r="U27"/>
  <c r="AG26"/>
  <c r="AC26"/>
  <c r="Y26"/>
  <c r="U26"/>
  <c r="AG25"/>
  <c r="AC25"/>
  <c r="Y25"/>
  <c r="U25"/>
  <c r="AG24"/>
  <c r="AC24"/>
  <c r="Y24"/>
  <c r="U24"/>
  <c r="AG23"/>
  <c r="AC23"/>
  <c r="Y23"/>
  <c r="U23"/>
  <c r="AH23" s="1"/>
  <c r="AI23" s="1"/>
  <c r="AG22"/>
  <c r="AC22"/>
  <c r="Y22"/>
  <c r="U22"/>
  <c r="AG21"/>
  <c r="AC21"/>
  <c r="AC31" s="1"/>
  <c r="R9" i="44" s="1"/>
  <c r="Y21" i="43"/>
  <c r="U21"/>
  <c r="AF19"/>
  <c r="U8" i="44" s="1"/>
  <c r="AE19" i="43"/>
  <c r="AD19"/>
  <c r="AB19"/>
  <c r="Q8" i="44" s="1"/>
  <c r="AA19" i="43"/>
  <c r="Z19"/>
  <c r="X19"/>
  <c r="W19"/>
  <c r="V19"/>
  <c r="T19"/>
  <c r="I8" i="44" s="1"/>
  <c r="S19" i="43"/>
  <c r="R19"/>
  <c r="O19"/>
  <c r="N19"/>
  <c r="E8" i="44" s="1"/>
  <c r="M19" i="43"/>
  <c r="K19"/>
  <c r="J19"/>
  <c r="B8" i="44" s="1"/>
  <c r="AG18" i="43"/>
  <c r="AC18"/>
  <c r="Y18"/>
  <c r="U18"/>
  <c r="AG17"/>
  <c r="AC17"/>
  <c r="Y17"/>
  <c r="U17"/>
  <c r="AG16"/>
  <c r="AC16"/>
  <c r="Y16"/>
  <c r="U16"/>
  <c r="AG15"/>
  <c r="AC15"/>
  <c r="Y15"/>
  <c r="U15"/>
  <c r="AG14"/>
  <c r="AC14"/>
  <c r="Y14"/>
  <c r="U14"/>
  <c r="AG13"/>
  <c r="AC13"/>
  <c r="Y13"/>
  <c r="U13"/>
  <c r="AG12"/>
  <c r="AC12"/>
  <c r="Y12"/>
  <c r="U12"/>
  <c r="AG11"/>
  <c r="AC11"/>
  <c r="Y11"/>
  <c r="U11"/>
  <c r="AG10"/>
  <c r="AC10"/>
  <c r="Y10"/>
  <c r="U10"/>
  <c r="AG9"/>
  <c r="AC9"/>
  <c r="Y9"/>
  <c r="U9"/>
  <c r="C18" i="41"/>
  <c r="Y17"/>
  <c r="A5"/>
  <c r="A24" s="1"/>
  <c r="A3"/>
  <c r="A1"/>
  <c r="A70" i="40"/>
  <c r="AF69"/>
  <c r="U23" i="41" s="1"/>
  <c r="AE69" i="40"/>
  <c r="T23" i="41" s="1"/>
  <c r="AD69" i="40"/>
  <c r="S23" i="41" s="1"/>
  <c r="AB69" i="40"/>
  <c r="Q23" i="41" s="1"/>
  <c r="AA69" i="40"/>
  <c r="P23" i="41" s="1"/>
  <c r="Z69" i="40"/>
  <c r="O23" i="41" s="1"/>
  <c r="X69" i="40"/>
  <c r="M23" i="41" s="1"/>
  <c r="W69" i="40"/>
  <c r="L23" i="41" s="1"/>
  <c r="V69" i="40"/>
  <c r="K23" i="41" s="1"/>
  <c r="T69" i="40"/>
  <c r="I23" i="41" s="1"/>
  <c r="S69" i="40"/>
  <c r="H23" i="41" s="1"/>
  <c r="R69" i="40"/>
  <c r="G23" i="41" s="1"/>
  <c r="O69" i="40"/>
  <c r="F23" i="41" s="1"/>
  <c r="N69" i="40"/>
  <c r="E23" i="41" s="1"/>
  <c r="M69" i="40"/>
  <c r="D23" i="41" s="1"/>
  <c r="C23"/>
  <c r="AG68" i="40"/>
  <c r="AC68"/>
  <c r="Y68"/>
  <c r="U68"/>
  <c r="AG66"/>
  <c r="AG69" s="1"/>
  <c r="V23" i="41" s="1"/>
  <c r="AC66" i="40"/>
  <c r="AC69" s="1"/>
  <c r="R23" i="41" s="1"/>
  <c r="Y66" i="40"/>
  <c r="Y69" s="1"/>
  <c r="N23" i="41" s="1"/>
  <c r="U66" i="40"/>
  <c r="AF64"/>
  <c r="U22" i="41" s="1"/>
  <c r="AE64" i="40"/>
  <c r="T22" i="41" s="1"/>
  <c r="AD64" i="40"/>
  <c r="S22" i="41" s="1"/>
  <c r="AB64" i="40"/>
  <c r="Q22" i="41" s="1"/>
  <c r="AA64" i="40"/>
  <c r="P22" i="41" s="1"/>
  <c r="Z64" i="40"/>
  <c r="O22" i="41" s="1"/>
  <c r="X64" i="40"/>
  <c r="M22" i="41" s="1"/>
  <c r="W64" i="40"/>
  <c r="L22" i="41" s="1"/>
  <c r="V64" i="40"/>
  <c r="K22" i="41" s="1"/>
  <c r="T64" i="40"/>
  <c r="I22" i="41" s="1"/>
  <c r="S64" i="40"/>
  <c r="H22" i="41" s="1"/>
  <c r="R64" i="40"/>
  <c r="G22" i="41" s="1"/>
  <c r="O64" i="40"/>
  <c r="F22" i="41" s="1"/>
  <c r="N64" i="40"/>
  <c r="E22" i="41" s="1"/>
  <c r="M64" i="40"/>
  <c r="D22" i="41" s="1"/>
  <c r="K64" i="40"/>
  <c r="C22" i="41" s="1"/>
  <c r="AG63" i="40"/>
  <c r="AC63"/>
  <c r="Y63"/>
  <c r="U63"/>
  <c r="AF61"/>
  <c r="U21" i="41" s="1"/>
  <c r="AE61" i="40"/>
  <c r="T21" i="41" s="1"/>
  <c r="AD61" i="40"/>
  <c r="S21" i="41" s="1"/>
  <c r="AB61" i="40"/>
  <c r="Q21" i="41" s="1"/>
  <c r="AA61" i="40"/>
  <c r="P21" i="41" s="1"/>
  <c r="Z61" i="40"/>
  <c r="O21" i="41" s="1"/>
  <c r="X61" i="40"/>
  <c r="M21" i="41" s="1"/>
  <c r="W61" i="40"/>
  <c r="L21" i="41" s="1"/>
  <c r="V61" i="40"/>
  <c r="K21" i="41" s="1"/>
  <c r="I21"/>
  <c r="H21"/>
  <c r="R61" i="40"/>
  <c r="G21" i="41" s="1"/>
  <c r="O61" i="40"/>
  <c r="F21" i="41" s="1"/>
  <c r="N61" i="40"/>
  <c r="E21" i="41" s="1"/>
  <c r="M61" i="40"/>
  <c r="D21" i="41" s="1"/>
  <c r="C21"/>
  <c r="AG60" i="40"/>
  <c r="AC60"/>
  <c r="AC61" s="1"/>
  <c r="R21" i="41" s="1"/>
  <c r="Y60" i="40"/>
  <c r="U60"/>
  <c r="U61" s="1"/>
  <c r="U20" i="41"/>
  <c r="T20"/>
  <c r="S20"/>
  <c r="Q20"/>
  <c r="P20"/>
  <c r="O20"/>
  <c r="M20"/>
  <c r="L20"/>
  <c r="K20"/>
  <c r="I20"/>
  <c r="S57" i="40"/>
  <c r="H20" i="41" s="1"/>
  <c r="R57" i="40"/>
  <c r="G20" i="41" s="1"/>
  <c r="O57" i="40"/>
  <c r="F20" i="41" s="1"/>
  <c r="N57" i="40"/>
  <c r="E20" i="41" s="1"/>
  <c r="M57" i="40"/>
  <c r="D20" i="41" s="1"/>
  <c r="C20"/>
  <c r="AG56" i="40"/>
  <c r="AC56"/>
  <c r="R20" i="41" s="1"/>
  <c r="Y56" i="40"/>
  <c r="U56"/>
  <c r="U19" i="41"/>
  <c r="T19"/>
  <c r="S19"/>
  <c r="Q19"/>
  <c r="P19"/>
  <c r="O19"/>
  <c r="M19"/>
  <c r="L19"/>
  <c r="K19"/>
  <c r="I19"/>
  <c r="H19"/>
  <c r="G19"/>
  <c r="O53" i="40"/>
  <c r="F19" i="41" s="1"/>
  <c r="N53" i="40"/>
  <c r="E19" i="41" s="1"/>
  <c r="M53" i="40"/>
  <c r="D19" i="41" s="1"/>
  <c r="C19"/>
  <c r="AG52" i="40"/>
  <c r="V19" i="41" s="1"/>
  <c r="AC52" i="40"/>
  <c r="R19" i="41" s="1"/>
  <c r="Y52" i="40"/>
  <c r="N19" i="41" s="1"/>
  <c r="U52" i="40"/>
  <c r="U18" i="41"/>
  <c r="T18"/>
  <c r="S18"/>
  <c r="Q18"/>
  <c r="P18"/>
  <c r="O18"/>
  <c r="M18"/>
  <c r="L18"/>
  <c r="K18"/>
  <c r="I18"/>
  <c r="H18"/>
  <c r="G18"/>
  <c r="O49" i="40"/>
  <c r="F18" i="41" s="1"/>
  <c r="N49" i="40"/>
  <c r="E18" i="41" s="1"/>
  <c r="M49" i="40"/>
  <c r="D18" i="41" s="1"/>
  <c r="AG48" i="40"/>
  <c r="AC48"/>
  <c r="R18" i="41" s="1"/>
  <c r="Y48" i="40"/>
  <c r="U48"/>
  <c r="AF45"/>
  <c r="U17" i="41" s="1"/>
  <c r="AE45" i="40"/>
  <c r="T17" i="41" s="1"/>
  <c r="AD45" i="40"/>
  <c r="S17" i="41" s="1"/>
  <c r="AB45" i="40"/>
  <c r="Q17" i="41" s="1"/>
  <c r="AA45" i="40"/>
  <c r="P17" i="41" s="1"/>
  <c r="Z45" i="40"/>
  <c r="O17" i="41" s="1"/>
  <c r="X45" i="40"/>
  <c r="M17" i="41" s="1"/>
  <c r="W45" i="40"/>
  <c r="L17" i="41" s="1"/>
  <c r="V45" i="40"/>
  <c r="K17" i="41" s="1"/>
  <c r="I17"/>
  <c r="S45" i="40"/>
  <c r="H17" i="41" s="1"/>
  <c r="R45" i="40"/>
  <c r="G17" i="41" s="1"/>
  <c r="O45" i="40"/>
  <c r="F17" i="41" s="1"/>
  <c r="N45" i="40"/>
  <c r="E17" i="41" s="1"/>
  <c r="M45" i="40"/>
  <c r="D17" i="41" s="1"/>
  <c r="C17"/>
  <c r="AG44" i="40"/>
  <c r="AG45" s="1"/>
  <c r="V17" i="41" s="1"/>
  <c r="AC44" i="40"/>
  <c r="AC45" s="1"/>
  <c r="R17" i="41" s="1"/>
  <c r="Y44" i="40"/>
  <c r="Y45" s="1"/>
  <c r="N17" i="41" s="1"/>
  <c r="U44" i="40"/>
  <c r="U45" s="1"/>
  <c r="U16" i="41"/>
  <c r="T16"/>
  <c r="S16"/>
  <c r="Q16"/>
  <c r="P16"/>
  <c r="O16"/>
  <c r="M16"/>
  <c r="L16"/>
  <c r="K16"/>
  <c r="I16"/>
  <c r="H16"/>
  <c r="G16"/>
  <c r="O41" i="40"/>
  <c r="F16" i="41" s="1"/>
  <c r="N41" i="40"/>
  <c r="E16" i="41" s="1"/>
  <c r="M41" i="40"/>
  <c r="D16" i="41" s="1"/>
  <c r="C16"/>
  <c r="AG40" i="40"/>
  <c r="AC40"/>
  <c r="Y40"/>
  <c r="U40"/>
  <c r="J16" i="41" s="1"/>
  <c r="U15"/>
  <c r="T15"/>
  <c r="S15"/>
  <c r="Q15"/>
  <c r="P15"/>
  <c r="O15"/>
  <c r="M15"/>
  <c r="L15"/>
  <c r="K15"/>
  <c r="I15"/>
  <c r="S37" i="40"/>
  <c r="H15" i="41" s="1"/>
  <c r="R37" i="40"/>
  <c r="G15" i="41" s="1"/>
  <c r="O37" i="40"/>
  <c r="F15" i="41" s="1"/>
  <c r="N37" i="40"/>
  <c r="E15" i="41" s="1"/>
  <c r="M37" i="40"/>
  <c r="D15" i="41" s="1"/>
  <c r="C15"/>
  <c r="AG36" i="40"/>
  <c r="AC36"/>
  <c r="Y36"/>
  <c r="U36"/>
  <c r="AF33"/>
  <c r="U14" i="41" s="1"/>
  <c r="AE33" i="40"/>
  <c r="T14" i="41" s="1"/>
  <c r="AD33" i="40"/>
  <c r="S14" i="41" s="1"/>
  <c r="AB33" i="40"/>
  <c r="Q14" i="41" s="1"/>
  <c r="AA33" i="40"/>
  <c r="P14" i="41" s="1"/>
  <c r="Z33" i="40"/>
  <c r="O14" i="41" s="1"/>
  <c r="X33" i="40"/>
  <c r="M14" i="41" s="1"/>
  <c r="W33" i="40"/>
  <c r="L14" i="41" s="1"/>
  <c r="V33" i="40"/>
  <c r="K14" i="41" s="1"/>
  <c r="I14"/>
  <c r="S33" i="40"/>
  <c r="H14" i="41" s="1"/>
  <c r="R33" i="40"/>
  <c r="G14" i="41" s="1"/>
  <c r="O33" i="40"/>
  <c r="F14" i="41" s="1"/>
  <c r="N33" i="40"/>
  <c r="E14" i="41" s="1"/>
  <c r="M33" i="40"/>
  <c r="D14" i="41" s="1"/>
  <c r="C14"/>
  <c r="AG32" i="40"/>
  <c r="AC32"/>
  <c r="AC33" s="1"/>
  <c r="R14" i="41" s="1"/>
  <c r="Y32" i="40"/>
  <c r="U32"/>
  <c r="U33" s="1"/>
  <c r="AF29"/>
  <c r="U13" i="41" s="1"/>
  <c r="AE29" i="40"/>
  <c r="T13" i="41" s="1"/>
  <c r="AD29" i="40"/>
  <c r="S13" i="41" s="1"/>
  <c r="AB29" i="40"/>
  <c r="Q13" i="41" s="1"/>
  <c r="AA29" i="40"/>
  <c r="P13" i="41" s="1"/>
  <c r="Z29" i="40"/>
  <c r="O13" i="41" s="1"/>
  <c r="X29" i="40"/>
  <c r="M13" i="41" s="1"/>
  <c r="W29" i="40"/>
  <c r="L13" i="41" s="1"/>
  <c r="V29" i="40"/>
  <c r="K13" i="41" s="1"/>
  <c r="T29" i="40"/>
  <c r="I13" i="41" s="1"/>
  <c r="S29" i="40"/>
  <c r="H13" i="41" s="1"/>
  <c r="R29" i="40"/>
  <c r="G13" i="41" s="1"/>
  <c r="O29" i="40"/>
  <c r="F13" i="41" s="1"/>
  <c r="N29" i="40"/>
  <c r="E13" i="41" s="1"/>
  <c r="M29" i="40"/>
  <c r="D13" i="41" s="1"/>
  <c r="K29" i="40"/>
  <c r="C13" i="41" s="1"/>
  <c r="AG28" i="40"/>
  <c r="AG29" s="1"/>
  <c r="V13" i="41" s="1"/>
  <c r="AC28" i="40"/>
  <c r="AC29" s="1"/>
  <c r="R13" i="41" s="1"/>
  <c r="Y28" i="40"/>
  <c r="Y29" s="1"/>
  <c r="N13" i="41" s="1"/>
  <c r="U28" i="40"/>
  <c r="AF26"/>
  <c r="U12" i="41" s="1"/>
  <c r="AE26" i="40"/>
  <c r="T12" i="41" s="1"/>
  <c r="AD26" i="40"/>
  <c r="S12" i="41" s="1"/>
  <c r="AB26" i="40"/>
  <c r="Q12" i="41" s="1"/>
  <c r="AA26" i="40"/>
  <c r="P12" i="41" s="1"/>
  <c r="Z26" i="40"/>
  <c r="O12" i="41" s="1"/>
  <c r="X26" i="40"/>
  <c r="M12" i="41" s="1"/>
  <c r="W26" i="40"/>
  <c r="L12" i="41" s="1"/>
  <c r="V26" i="40"/>
  <c r="K12" i="41" s="1"/>
  <c r="I12"/>
  <c r="S26" i="40"/>
  <c r="H12" i="41" s="1"/>
  <c r="R26" i="40"/>
  <c r="G12" i="41" s="1"/>
  <c r="O26" i="40"/>
  <c r="F12" i="41" s="1"/>
  <c r="N26" i="40"/>
  <c r="E12" i="41" s="1"/>
  <c r="M26" i="40"/>
  <c r="D12" i="41" s="1"/>
  <c r="C12"/>
  <c r="AG24" i="40"/>
  <c r="AC24"/>
  <c r="Y24"/>
  <c r="U24"/>
  <c r="U11" i="41"/>
  <c r="T11"/>
  <c r="S11"/>
  <c r="Q11"/>
  <c r="P11"/>
  <c r="O11"/>
  <c r="M11"/>
  <c r="L11"/>
  <c r="K11"/>
  <c r="I11"/>
  <c r="H11"/>
  <c r="G11"/>
  <c r="O22" i="40"/>
  <c r="F11" i="41" s="1"/>
  <c r="N22" i="40"/>
  <c r="E11" i="41" s="1"/>
  <c r="M22" i="40"/>
  <c r="D11" i="41" s="1"/>
  <c r="C11"/>
  <c r="AG21" i="40"/>
  <c r="AC21"/>
  <c r="Y21"/>
  <c r="U21"/>
  <c r="AF18"/>
  <c r="U10" i="41" s="1"/>
  <c r="AE18" i="40"/>
  <c r="T10" i="41" s="1"/>
  <c r="AD18" i="40"/>
  <c r="S10" i="41" s="1"/>
  <c r="AB18" i="40"/>
  <c r="Q10" i="41" s="1"/>
  <c r="AA18" i="40"/>
  <c r="P10" i="41" s="1"/>
  <c r="Z18" i="40"/>
  <c r="O10" i="41" s="1"/>
  <c r="X18" i="40"/>
  <c r="M10" i="41" s="1"/>
  <c r="W18" i="40"/>
  <c r="L10" i="41" s="1"/>
  <c r="V18" i="40"/>
  <c r="K10" i="41" s="1"/>
  <c r="T18" i="40"/>
  <c r="I10" i="41" s="1"/>
  <c r="S18" i="40"/>
  <c r="H10" i="41" s="1"/>
  <c r="R18" i="40"/>
  <c r="G10" i="41" s="1"/>
  <c r="O18" i="40"/>
  <c r="F10" i="41" s="1"/>
  <c r="N18" i="40"/>
  <c r="E10" i="41" s="1"/>
  <c r="M18" i="40"/>
  <c r="D10" i="41" s="1"/>
  <c r="K18" i="40"/>
  <c r="C10" i="41" s="1"/>
  <c r="AG17" i="40"/>
  <c r="AC17"/>
  <c r="AC18" s="1"/>
  <c r="R10" i="41" s="1"/>
  <c r="Y17" i="40"/>
  <c r="U17"/>
  <c r="AF15"/>
  <c r="U9" i="41" s="1"/>
  <c r="AE15" i="40"/>
  <c r="T9" i="41" s="1"/>
  <c r="AD15" i="40"/>
  <c r="S9" i="41" s="1"/>
  <c r="AB15" i="40"/>
  <c r="Q9" i="41" s="1"/>
  <c r="AA15" i="40"/>
  <c r="P9" i="41" s="1"/>
  <c r="Z15" i="40"/>
  <c r="O9" i="41" s="1"/>
  <c r="X15" i="40"/>
  <c r="M9" i="41" s="1"/>
  <c r="W15" i="40"/>
  <c r="L9" i="41" s="1"/>
  <c r="V15" i="40"/>
  <c r="K9" i="41" s="1"/>
  <c r="I9"/>
  <c r="H9"/>
  <c r="R15" i="40"/>
  <c r="G9" i="41" s="1"/>
  <c r="O15" i="40"/>
  <c r="F9" i="41" s="1"/>
  <c r="N15" i="40"/>
  <c r="E9" i="41" s="1"/>
  <c r="M15" i="40"/>
  <c r="D9" i="41" s="1"/>
  <c r="C9"/>
  <c r="AG13" i="40"/>
  <c r="AC13"/>
  <c r="AC15" s="1"/>
  <c r="R9" i="41" s="1"/>
  <c r="Y13" i="40"/>
  <c r="U13"/>
  <c r="U8" i="41"/>
  <c r="T8"/>
  <c r="S8"/>
  <c r="Q8"/>
  <c r="O8"/>
  <c r="M8"/>
  <c r="L8"/>
  <c r="K8"/>
  <c r="T11" i="40"/>
  <c r="I8" i="41" s="1"/>
  <c r="S11" i="40"/>
  <c r="R11"/>
  <c r="G8" i="41" s="1"/>
  <c r="O11" i="40"/>
  <c r="F8" i="41" s="1"/>
  <c r="N11" i="40"/>
  <c r="E8" i="41" s="1"/>
  <c r="M11" i="40"/>
  <c r="D8" i="41" s="1"/>
  <c r="C8"/>
  <c r="AG10" i="40"/>
  <c r="AG11" s="1"/>
  <c r="AC10"/>
  <c r="AC11" s="1"/>
  <c r="Y10"/>
  <c r="Y11" s="1"/>
  <c r="U10"/>
  <c r="U11" s="1"/>
  <c r="M22" i="39"/>
  <c r="C18"/>
  <c r="B18"/>
  <c r="Y17"/>
  <c r="A5"/>
  <c r="A24" s="1"/>
  <c r="A3"/>
  <c r="A1"/>
  <c r="A192" i="38"/>
  <c r="AF191"/>
  <c r="U23" i="39" s="1"/>
  <c r="AE191" i="38"/>
  <c r="T23" i="39" s="1"/>
  <c r="AD191" i="38"/>
  <c r="S23" i="39" s="1"/>
  <c r="AB191" i="38"/>
  <c r="Q23" i="39" s="1"/>
  <c r="AA191" i="38"/>
  <c r="P23" i="39" s="1"/>
  <c r="Z191" i="38"/>
  <c r="O23" i="39" s="1"/>
  <c r="X191" i="38"/>
  <c r="M23" i="39" s="1"/>
  <c r="W191" i="38"/>
  <c r="L23" i="39" s="1"/>
  <c r="V191" i="38"/>
  <c r="K23" i="39" s="1"/>
  <c r="I23"/>
  <c r="S191" i="38"/>
  <c r="H23" i="39" s="1"/>
  <c r="R191" i="38"/>
  <c r="G23" i="39" s="1"/>
  <c r="O191" i="38"/>
  <c r="F23" i="39" s="1"/>
  <c r="N191" i="38"/>
  <c r="E23" i="39" s="1"/>
  <c r="M191" i="38"/>
  <c r="D23" i="39" s="1"/>
  <c r="C23"/>
  <c r="B23"/>
  <c r="AG190" i="38"/>
  <c r="AC190"/>
  <c r="AC191" s="1"/>
  <c r="R23" i="39" s="1"/>
  <c r="Y190" i="38"/>
  <c r="Y191" s="1"/>
  <c r="N23" i="39" s="1"/>
  <c r="U190" i="38"/>
  <c r="U191" s="1"/>
  <c r="AF187"/>
  <c r="U22" i="39" s="1"/>
  <c r="AE187" i="38"/>
  <c r="T22" i="39" s="1"/>
  <c r="AD187" i="38"/>
  <c r="S22" i="39" s="1"/>
  <c r="AB187" i="38"/>
  <c r="Q22" i="39" s="1"/>
  <c r="AA187" i="38"/>
  <c r="P22" i="39" s="1"/>
  <c r="Z187" i="38"/>
  <c r="O22" i="39" s="1"/>
  <c r="X187" i="38"/>
  <c r="W187"/>
  <c r="L22" i="39" s="1"/>
  <c r="V187" i="38"/>
  <c r="K22" i="39" s="1"/>
  <c r="T187" i="38"/>
  <c r="I22" i="39" s="1"/>
  <c r="S187" i="38"/>
  <c r="H22" i="39" s="1"/>
  <c r="R187" i="38"/>
  <c r="G22" i="39" s="1"/>
  <c r="O187" i="38"/>
  <c r="F22" i="39" s="1"/>
  <c r="N187" i="38"/>
  <c r="E22" i="39" s="1"/>
  <c r="M187" i="38"/>
  <c r="D22" i="39" s="1"/>
  <c r="K187" i="38"/>
  <c r="C22" i="39" s="1"/>
  <c r="J187" i="38"/>
  <c r="B22" i="39" s="1"/>
  <c r="AG186" i="38"/>
  <c r="AC186"/>
  <c r="Y186"/>
  <c r="U186"/>
  <c r="AG185"/>
  <c r="AC185"/>
  <c r="Y185"/>
  <c r="U185"/>
  <c r="AG184"/>
  <c r="AC184"/>
  <c r="Y184"/>
  <c r="U184"/>
  <c r="AG183"/>
  <c r="AC183"/>
  <c r="Y183"/>
  <c r="U183"/>
  <c r="AG182"/>
  <c r="AC182"/>
  <c r="Y182"/>
  <c r="U182"/>
  <c r="AG181"/>
  <c r="AC181"/>
  <c r="Y181"/>
  <c r="U181"/>
  <c r="AG180"/>
  <c r="AC180"/>
  <c r="Y180"/>
  <c r="U180"/>
  <c r="AG179"/>
  <c r="AC179"/>
  <c r="Y179"/>
  <c r="U179"/>
  <c r="AG178"/>
  <c r="AC178"/>
  <c r="Y178"/>
  <c r="U178"/>
  <c r="AG177"/>
  <c r="AC177"/>
  <c r="Y177"/>
  <c r="U177"/>
  <c r="U187" s="1"/>
  <c r="J22" i="39" s="1"/>
  <c r="AF175" i="38"/>
  <c r="U21" i="39" s="1"/>
  <c r="AE175" i="38"/>
  <c r="T21" i="39" s="1"/>
  <c r="AD175" i="38"/>
  <c r="S21" i="39" s="1"/>
  <c r="AB175" i="38"/>
  <c r="Q21" i="39" s="1"/>
  <c r="AA175" i="38"/>
  <c r="P21" i="39" s="1"/>
  <c r="Z175" i="38"/>
  <c r="O21" i="39" s="1"/>
  <c r="X175" i="38"/>
  <c r="M21" i="39" s="1"/>
  <c r="W175" i="38"/>
  <c r="L21" i="39" s="1"/>
  <c r="V175" i="38"/>
  <c r="K21" i="39" s="1"/>
  <c r="T175" i="38"/>
  <c r="I21" i="39" s="1"/>
  <c r="S175" i="38"/>
  <c r="H21" i="39" s="1"/>
  <c r="R175" i="38"/>
  <c r="G21" i="39" s="1"/>
  <c r="O175" i="38"/>
  <c r="F21" i="39" s="1"/>
  <c r="N175" i="38"/>
  <c r="E21" i="39" s="1"/>
  <c r="M175" i="38"/>
  <c r="D21" i="39" s="1"/>
  <c r="K175" i="38"/>
  <c r="C21" i="39" s="1"/>
  <c r="J175" i="38"/>
  <c r="B21" i="39" s="1"/>
  <c r="AG174" i="38"/>
  <c r="AC174"/>
  <c r="Y174"/>
  <c r="U174"/>
  <c r="AG173"/>
  <c r="AC173"/>
  <c r="Y173"/>
  <c r="U173"/>
  <c r="AG172"/>
  <c r="AC172"/>
  <c r="Y172"/>
  <c r="U172"/>
  <c r="AG171"/>
  <c r="AC171"/>
  <c r="Y171"/>
  <c r="U171"/>
  <c r="AG170"/>
  <c r="AC170"/>
  <c r="Y170"/>
  <c r="U170"/>
  <c r="AG169"/>
  <c r="AC169"/>
  <c r="Y169"/>
  <c r="U169"/>
  <c r="AG168"/>
  <c r="AC168"/>
  <c r="Y168"/>
  <c r="U168"/>
  <c r="AG167"/>
  <c r="AC167"/>
  <c r="Y167"/>
  <c r="U167"/>
  <c r="AG166"/>
  <c r="AC166"/>
  <c r="Y166"/>
  <c r="U166"/>
  <c r="AG165"/>
  <c r="AC165"/>
  <c r="Y165"/>
  <c r="Y175" s="1"/>
  <c r="N21" i="39" s="1"/>
  <c r="U165" i="38"/>
  <c r="AF163"/>
  <c r="U20" i="39" s="1"/>
  <c r="AE163" i="38"/>
  <c r="T20" i="39" s="1"/>
  <c r="AD163" i="38"/>
  <c r="S20" i="39" s="1"/>
  <c r="AB163" i="38"/>
  <c r="Q20" i="39" s="1"/>
  <c r="AA163" i="38"/>
  <c r="P20" i="39" s="1"/>
  <c r="Z163" i="38"/>
  <c r="O20" i="39" s="1"/>
  <c r="X163" i="38"/>
  <c r="M20" i="39" s="1"/>
  <c r="W163" i="38"/>
  <c r="L20" i="39" s="1"/>
  <c r="V163" i="38"/>
  <c r="K20" i="39" s="1"/>
  <c r="T163" i="38"/>
  <c r="I20" i="39" s="1"/>
  <c r="S163" i="38"/>
  <c r="H20" i="39" s="1"/>
  <c r="R163" i="38"/>
  <c r="G20" i="39" s="1"/>
  <c r="O163" i="38"/>
  <c r="F20" i="39" s="1"/>
  <c r="N163" i="38"/>
  <c r="E20" i="39" s="1"/>
  <c r="M163" i="38"/>
  <c r="D20" i="39" s="1"/>
  <c r="K163" i="38"/>
  <c r="C20" i="39" s="1"/>
  <c r="J163" i="38"/>
  <c r="B20" i="39" s="1"/>
  <c r="AG162" i="38"/>
  <c r="AC162"/>
  <c r="Y162"/>
  <c r="U162"/>
  <c r="AG161"/>
  <c r="AC161"/>
  <c r="Y161"/>
  <c r="U161"/>
  <c r="AG160"/>
  <c r="AC160"/>
  <c r="Y160"/>
  <c r="U160"/>
  <c r="AG159"/>
  <c r="AC159"/>
  <c r="Y159"/>
  <c r="U159"/>
  <c r="AG158"/>
  <c r="AC158"/>
  <c r="Y158"/>
  <c r="U158"/>
  <c r="AG157"/>
  <c r="AC157"/>
  <c r="Y157"/>
  <c r="U157"/>
  <c r="AG156"/>
  <c r="AC156"/>
  <c r="Y156"/>
  <c r="U156"/>
  <c r="AG155"/>
  <c r="AC155"/>
  <c r="Y155"/>
  <c r="U155"/>
  <c r="AG154"/>
  <c r="AC154"/>
  <c r="Y154"/>
  <c r="U154"/>
  <c r="AG153"/>
  <c r="AG163" s="1"/>
  <c r="V20" i="39" s="1"/>
  <c r="AC153" i="38"/>
  <c r="Y153"/>
  <c r="U153"/>
  <c r="AF151"/>
  <c r="U19" i="39" s="1"/>
  <c r="AE151" i="38"/>
  <c r="T19" i="39" s="1"/>
  <c r="AD151" i="38"/>
  <c r="S19" i="39" s="1"/>
  <c r="AB151" i="38"/>
  <c r="Q19" i="39" s="1"/>
  <c r="AA151" i="38"/>
  <c r="P19" i="39" s="1"/>
  <c r="Z151" i="38"/>
  <c r="O19" i="39" s="1"/>
  <c r="X151" i="38"/>
  <c r="M19" i="39" s="1"/>
  <c r="W151" i="38"/>
  <c r="L19" i="39" s="1"/>
  <c r="V151" i="38"/>
  <c r="K19" i="39" s="1"/>
  <c r="T151" i="38"/>
  <c r="I19" i="39" s="1"/>
  <c r="S151" i="38"/>
  <c r="H19" i="39" s="1"/>
  <c r="R151" i="38"/>
  <c r="G19" i="39" s="1"/>
  <c r="O151" i="38"/>
  <c r="F19" i="39" s="1"/>
  <c r="N151" i="38"/>
  <c r="E19" i="39" s="1"/>
  <c r="M151" i="38"/>
  <c r="D19" i="39" s="1"/>
  <c r="K151" i="38"/>
  <c r="C19" i="39" s="1"/>
  <c r="J151" i="38"/>
  <c r="B19" i="39" s="1"/>
  <c r="AG150" i="38"/>
  <c r="AC150"/>
  <c r="Y150"/>
  <c r="U150"/>
  <c r="AG149"/>
  <c r="AC149"/>
  <c r="Y149"/>
  <c r="U149"/>
  <c r="AG148"/>
  <c r="AC148"/>
  <c r="Y148"/>
  <c r="U148"/>
  <c r="AG147"/>
  <c r="AC147"/>
  <c r="Y147"/>
  <c r="U147"/>
  <c r="AG146"/>
  <c r="AC146"/>
  <c r="Y146"/>
  <c r="U146"/>
  <c r="AG145"/>
  <c r="AC145"/>
  <c r="Y145"/>
  <c r="U145"/>
  <c r="AG144"/>
  <c r="AC144"/>
  <c r="Y144"/>
  <c r="U144"/>
  <c r="AG143"/>
  <c r="AC143"/>
  <c r="Y143"/>
  <c r="U143"/>
  <c r="AG142"/>
  <c r="AC142"/>
  <c r="Y142"/>
  <c r="U142"/>
  <c r="AG141"/>
  <c r="AC141"/>
  <c r="Y141"/>
  <c r="U141"/>
  <c r="AF139"/>
  <c r="U18" i="39" s="1"/>
  <c r="AE139" i="38"/>
  <c r="T18" i="39" s="1"/>
  <c r="AD139" i="38"/>
  <c r="S18" i="39" s="1"/>
  <c r="AB139" i="38"/>
  <c r="Q18" i="39" s="1"/>
  <c r="AA139" i="38"/>
  <c r="P18" i="39" s="1"/>
  <c r="Z139" i="38"/>
  <c r="O18" i="39" s="1"/>
  <c r="X139" i="38"/>
  <c r="M18" i="39" s="1"/>
  <c r="W139" i="38"/>
  <c r="L18" i="39" s="1"/>
  <c r="V139" i="38"/>
  <c r="K18" i="39" s="1"/>
  <c r="T139" i="38"/>
  <c r="I18" i="39" s="1"/>
  <c r="S139" i="38"/>
  <c r="H18" i="39" s="1"/>
  <c r="R139" i="38"/>
  <c r="G18" i="39" s="1"/>
  <c r="O139" i="38"/>
  <c r="F18" i="39" s="1"/>
  <c r="N139" i="38"/>
  <c r="E18" i="39" s="1"/>
  <c r="M139" i="38"/>
  <c r="D18" i="39" s="1"/>
  <c r="AG138" i="38"/>
  <c r="AC138"/>
  <c r="Y138"/>
  <c r="U138"/>
  <c r="AG137"/>
  <c r="AC137"/>
  <c r="Y137"/>
  <c r="U137"/>
  <c r="AG136"/>
  <c r="AC136"/>
  <c r="Y136"/>
  <c r="U136"/>
  <c r="AG135"/>
  <c r="AC135"/>
  <c r="Y135"/>
  <c r="U135"/>
  <c r="AG134"/>
  <c r="AC134"/>
  <c r="Y134"/>
  <c r="U134"/>
  <c r="AG133"/>
  <c r="AC133"/>
  <c r="Y133"/>
  <c r="U133"/>
  <c r="AG132"/>
  <c r="AC132"/>
  <c r="Y132"/>
  <c r="U132"/>
  <c r="AG131"/>
  <c r="AC131"/>
  <c r="Y131"/>
  <c r="U131"/>
  <c r="AG130"/>
  <c r="AC130"/>
  <c r="Y130"/>
  <c r="U130"/>
  <c r="AG129"/>
  <c r="AC129"/>
  <c r="Y129"/>
  <c r="U129"/>
  <c r="U139" s="1"/>
  <c r="J18" i="39" s="1"/>
  <c r="AF127" i="38"/>
  <c r="U17" i="39" s="1"/>
  <c r="AE127" i="38"/>
  <c r="T17" i="39" s="1"/>
  <c r="AD127" i="38"/>
  <c r="S17" i="39" s="1"/>
  <c r="AB127" i="38"/>
  <c r="Q17" i="39" s="1"/>
  <c r="AA127" i="38"/>
  <c r="P17" i="39" s="1"/>
  <c r="Z127" i="38"/>
  <c r="O17" i="39" s="1"/>
  <c r="X127" i="38"/>
  <c r="M17" i="39" s="1"/>
  <c r="W127" i="38"/>
  <c r="L17" i="39" s="1"/>
  <c r="V127" i="38"/>
  <c r="K17" i="39" s="1"/>
  <c r="T127" i="38"/>
  <c r="I17" i="39" s="1"/>
  <c r="S127" i="38"/>
  <c r="H17" i="39" s="1"/>
  <c r="R127" i="38"/>
  <c r="G17" i="39" s="1"/>
  <c r="O127" i="38"/>
  <c r="F17" i="39" s="1"/>
  <c r="N127" i="38"/>
  <c r="E17" i="39" s="1"/>
  <c r="M127" i="38"/>
  <c r="D17" i="39" s="1"/>
  <c r="K127" i="38"/>
  <c r="C17" i="39" s="1"/>
  <c r="J127" i="38"/>
  <c r="B17" i="39" s="1"/>
  <c r="AG126" i="38"/>
  <c r="AC126"/>
  <c r="Y126"/>
  <c r="U126"/>
  <c r="AG125"/>
  <c r="AC125"/>
  <c r="Y125"/>
  <c r="U125"/>
  <c r="AG124"/>
  <c r="AC124"/>
  <c r="Y124"/>
  <c r="U124"/>
  <c r="AG123"/>
  <c r="AC123"/>
  <c r="Y123"/>
  <c r="U123"/>
  <c r="AG122"/>
  <c r="AC122"/>
  <c r="Y122"/>
  <c r="U122"/>
  <c r="AG121"/>
  <c r="AC121"/>
  <c r="Y121"/>
  <c r="U121"/>
  <c r="AG120"/>
  <c r="AC120"/>
  <c r="Y120"/>
  <c r="U120"/>
  <c r="AG119"/>
  <c r="AC119"/>
  <c r="Y119"/>
  <c r="U119"/>
  <c r="AG118"/>
  <c r="AC118"/>
  <c r="Y118"/>
  <c r="U118"/>
  <c r="AG117"/>
  <c r="AC117"/>
  <c r="AC127" s="1"/>
  <c r="R17" i="39" s="1"/>
  <c r="Y117" i="38"/>
  <c r="U117"/>
  <c r="AF115"/>
  <c r="U16" i="39" s="1"/>
  <c r="AE115" i="38"/>
  <c r="T16" i="39" s="1"/>
  <c r="AD115" i="38"/>
  <c r="S16" i="39" s="1"/>
  <c r="AB115" i="38"/>
  <c r="Q16" i="39" s="1"/>
  <c r="AA115" i="38"/>
  <c r="P16" i="39" s="1"/>
  <c r="Z115" i="38"/>
  <c r="O16" i="39" s="1"/>
  <c r="X115" i="38"/>
  <c r="M16" i="39" s="1"/>
  <c r="W115" i="38"/>
  <c r="L16" i="39" s="1"/>
  <c r="V115" i="38"/>
  <c r="K16" i="39" s="1"/>
  <c r="T115" i="38"/>
  <c r="I16" i="39" s="1"/>
  <c r="S115" i="38"/>
  <c r="H16" i="39" s="1"/>
  <c r="R115" i="38"/>
  <c r="G16" i="39" s="1"/>
  <c r="O115" i="38"/>
  <c r="F16" i="39" s="1"/>
  <c r="N115" i="38"/>
  <c r="E16" i="39" s="1"/>
  <c r="M115" i="38"/>
  <c r="D16" i="39" s="1"/>
  <c r="K115" i="38"/>
  <c r="C16" i="39" s="1"/>
  <c r="J115" i="38"/>
  <c r="B16" i="39" s="1"/>
  <c r="AG114" i="38"/>
  <c r="AC114"/>
  <c r="Y114"/>
  <c r="U114"/>
  <c r="AH114" s="1"/>
  <c r="AI114" s="1"/>
  <c r="AG113"/>
  <c r="AC113"/>
  <c r="Y113"/>
  <c r="U113"/>
  <c r="AG112"/>
  <c r="AC112"/>
  <c r="Y112"/>
  <c r="U112"/>
  <c r="AH112" s="1"/>
  <c r="AG111"/>
  <c r="AC111"/>
  <c r="Y111"/>
  <c r="U111"/>
  <c r="AH111" s="1"/>
  <c r="AG110"/>
  <c r="AC110"/>
  <c r="Y110"/>
  <c r="U110"/>
  <c r="AG109"/>
  <c r="AC109"/>
  <c r="Y109"/>
  <c r="U109"/>
  <c r="AG108"/>
  <c r="AC108"/>
  <c r="Y108"/>
  <c r="U108"/>
  <c r="AH108" s="1"/>
  <c r="AG107"/>
  <c r="AC107"/>
  <c r="Y107"/>
  <c r="U107"/>
  <c r="AG106"/>
  <c r="AC106"/>
  <c r="Y106"/>
  <c r="U106"/>
  <c r="AH106" s="1"/>
  <c r="AI106" s="1"/>
  <c r="AG105"/>
  <c r="AC105"/>
  <c r="AC115" s="1"/>
  <c r="R16" i="39" s="1"/>
  <c r="Y105" i="38"/>
  <c r="U105"/>
  <c r="AF103"/>
  <c r="U15" i="39" s="1"/>
  <c r="AE103" i="38"/>
  <c r="T15" i="39" s="1"/>
  <c r="AD103" i="38"/>
  <c r="S15" i="39" s="1"/>
  <c r="AB103" i="38"/>
  <c r="Q15" i="39" s="1"/>
  <c r="AA103" i="38"/>
  <c r="P15" i="39" s="1"/>
  <c r="Z103" i="38"/>
  <c r="O15" i="39" s="1"/>
  <c r="X103" i="38"/>
  <c r="M15" i="39" s="1"/>
  <c r="W103" i="38"/>
  <c r="L15" i="39" s="1"/>
  <c r="V103" i="38"/>
  <c r="K15" i="39" s="1"/>
  <c r="T103" i="38"/>
  <c r="I15" i="39" s="1"/>
  <c r="S103" i="38"/>
  <c r="H15" i="39" s="1"/>
  <c r="R103" i="38"/>
  <c r="G15" i="39" s="1"/>
  <c r="O103" i="38"/>
  <c r="F15" i="39" s="1"/>
  <c r="N103" i="38"/>
  <c r="E15" i="39" s="1"/>
  <c r="M103" i="38"/>
  <c r="D15" i="39" s="1"/>
  <c r="K103" i="38"/>
  <c r="C15" i="39" s="1"/>
  <c r="J103" i="38"/>
  <c r="B15" i="39" s="1"/>
  <c r="AG102" i="38"/>
  <c r="AC102"/>
  <c r="Y102"/>
  <c r="U102"/>
  <c r="AG101"/>
  <c r="AC101"/>
  <c r="Y101"/>
  <c r="U101"/>
  <c r="AG100"/>
  <c r="AC100"/>
  <c r="Y100"/>
  <c r="U100"/>
  <c r="AG99"/>
  <c r="AC99"/>
  <c r="Y99"/>
  <c r="U99"/>
  <c r="AG98"/>
  <c r="AC98"/>
  <c r="Y98"/>
  <c r="U98"/>
  <c r="AG97"/>
  <c r="AC97"/>
  <c r="Y97"/>
  <c r="U97"/>
  <c r="AG96"/>
  <c r="AC96"/>
  <c r="Y96"/>
  <c r="U96"/>
  <c r="AG95"/>
  <c r="AC95"/>
  <c r="Y95"/>
  <c r="U95"/>
  <c r="AG94"/>
  <c r="AC94"/>
  <c r="Y94"/>
  <c r="U94"/>
  <c r="AG93"/>
  <c r="AC93"/>
  <c r="Y93"/>
  <c r="U93"/>
  <c r="AF91"/>
  <c r="U14" i="39" s="1"/>
  <c r="AE91" i="38"/>
  <c r="T14" i="39" s="1"/>
  <c r="AD91" i="38"/>
  <c r="S14" i="39" s="1"/>
  <c r="AB91" i="38"/>
  <c r="AA91"/>
  <c r="P14" i="39" s="1"/>
  <c r="Z91" i="38"/>
  <c r="O14" i="39" s="1"/>
  <c r="X91" i="38"/>
  <c r="M14" i="39" s="1"/>
  <c r="W91" i="38"/>
  <c r="L14" i="39" s="1"/>
  <c r="V91" i="38"/>
  <c r="K14" i="39" s="1"/>
  <c r="T91" i="38"/>
  <c r="I14" i="39" s="1"/>
  <c r="S91" i="38"/>
  <c r="H14" i="39" s="1"/>
  <c r="R91" i="38"/>
  <c r="G14" i="39" s="1"/>
  <c r="O91" i="38"/>
  <c r="F14" i="39" s="1"/>
  <c r="N91" i="38"/>
  <c r="E14" i="39" s="1"/>
  <c r="M91" i="38"/>
  <c r="D14" i="39" s="1"/>
  <c r="K91" i="38"/>
  <c r="C14" i="39" s="1"/>
  <c r="J91" i="38"/>
  <c r="B14" i="39" s="1"/>
  <c r="AG90" i="38"/>
  <c r="AC90"/>
  <c r="Y90"/>
  <c r="U90"/>
  <c r="AG89"/>
  <c r="AC89"/>
  <c r="Y89"/>
  <c r="U89"/>
  <c r="AG88"/>
  <c r="AC88"/>
  <c r="Y88"/>
  <c r="U88"/>
  <c r="AG87"/>
  <c r="AC87"/>
  <c r="Y87"/>
  <c r="U87"/>
  <c r="AG86"/>
  <c r="AC86"/>
  <c r="Y86"/>
  <c r="U86"/>
  <c r="AG85"/>
  <c r="AC85"/>
  <c r="Y85"/>
  <c r="U85"/>
  <c r="AG84"/>
  <c r="AC84"/>
  <c r="Y84"/>
  <c r="U84"/>
  <c r="AG83"/>
  <c r="AC83"/>
  <c r="Y83"/>
  <c r="U83"/>
  <c r="AG82"/>
  <c r="AC82"/>
  <c r="Y82"/>
  <c r="U82"/>
  <c r="AG81"/>
  <c r="AC81"/>
  <c r="AC91" s="1"/>
  <c r="R14" i="39" s="1"/>
  <c r="Y81" i="38"/>
  <c r="U81"/>
  <c r="AF79"/>
  <c r="U13" i="39" s="1"/>
  <c r="AE79" i="38"/>
  <c r="T13" i="39" s="1"/>
  <c r="AD79" i="38"/>
  <c r="S13" i="39" s="1"/>
  <c r="AB79" i="38"/>
  <c r="Q13" i="39" s="1"/>
  <c r="AA79" i="38"/>
  <c r="P13" i="39" s="1"/>
  <c r="Z79" i="38"/>
  <c r="O13" i="39" s="1"/>
  <c r="X79" i="38"/>
  <c r="M13" i="39" s="1"/>
  <c r="W79" i="38"/>
  <c r="L13" i="39" s="1"/>
  <c r="V79" i="38"/>
  <c r="K13" i="39" s="1"/>
  <c r="T79" i="38"/>
  <c r="I13" i="39" s="1"/>
  <c r="S79" i="38"/>
  <c r="H13" i="39" s="1"/>
  <c r="R79" i="38"/>
  <c r="G13" i="39" s="1"/>
  <c r="O79" i="38"/>
  <c r="F13" i="39" s="1"/>
  <c r="N79" i="38"/>
  <c r="E13" i="39" s="1"/>
  <c r="M79" i="38"/>
  <c r="D13" i="39" s="1"/>
  <c r="K79" i="38"/>
  <c r="C13" i="39" s="1"/>
  <c r="J79" i="38"/>
  <c r="B13" i="39" s="1"/>
  <c r="AG78" i="38"/>
  <c r="AC78"/>
  <c r="Y78"/>
  <c r="U78"/>
  <c r="AG77"/>
  <c r="AC77"/>
  <c r="Y77"/>
  <c r="U77"/>
  <c r="AG76"/>
  <c r="AC76"/>
  <c r="Y76"/>
  <c r="U76"/>
  <c r="AG75"/>
  <c r="AC75"/>
  <c r="Y75"/>
  <c r="U75"/>
  <c r="AG74"/>
  <c r="AC74"/>
  <c r="Y74"/>
  <c r="U74"/>
  <c r="AG73"/>
  <c r="AC73"/>
  <c r="Y73"/>
  <c r="U73"/>
  <c r="AG72"/>
  <c r="AC72"/>
  <c r="Y72"/>
  <c r="U72"/>
  <c r="AG71"/>
  <c r="AC71"/>
  <c r="Y71"/>
  <c r="U71"/>
  <c r="AG70"/>
  <c r="AC70"/>
  <c r="Y70"/>
  <c r="U70"/>
  <c r="AG69"/>
  <c r="AC69"/>
  <c r="Y69"/>
  <c r="U69"/>
  <c r="AF67"/>
  <c r="U12" i="39" s="1"/>
  <c r="AE67" i="38"/>
  <c r="T12" i="39" s="1"/>
  <c r="AD67" i="38"/>
  <c r="S12" i="39" s="1"/>
  <c r="AB67" i="38"/>
  <c r="Q12" i="39" s="1"/>
  <c r="AA67" i="38"/>
  <c r="P12" i="39" s="1"/>
  <c r="Z67" i="38"/>
  <c r="O12" i="39" s="1"/>
  <c r="X67" i="38"/>
  <c r="M12" i="39" s="1"/>
  <c r="W67" i="38"/>
  <c r="L12" i="39" s="1"/>
  <c r="V67" i="38"/>
  <c r="K12" i="39" s="1"/>
  <c r="T67" i="38"/>
  <c r="I12" i="39" s="1"/>
  <c r="S67" i="38"/>
  <c r="H12" i="39" s="1"/>
  <c r="R67" i="38"/>
  <c r="G12" i="39" s="1"/>
  <c r="O67" i="38"/>
  <c r="F12" i="39" s="1"/>
  <c r="N67" i="38"/>
  <c r="E12" i="39" s="1"/>
  <c r="M67" i="38"/>
  <c r="D12" i="39" s="1"/>
  <c r="K67" i="38"/>
  <c r="C12" i="39" s="1"/>
  <c r="J67" i="38"/>
  <c r="B12" i="39" s="1"/>
  <c r="AG66" i="38"/>
  <c r="AC66"/>
  <c r="Y66"/>
  <c r="U66"/>
  <c r="AG65"/>
  <c r="AC65"/>
  <c r="Y65"/>
  <c r="U65"/>
  <c r="AG64"/>
  <c r="AC64"/>
  <c r="Y64"/>
  <c r="U64"/>
  <c r="AH64" s="1"/>
  <c r="AG63"/>
  <c r="AC63"/>
  <c r="Y63"/>
  <c r="U63"/>
  <c r="AH63" s="1"/>
  <c r="AG62"/>
  <c r="AC62"/>
  <c r="Y62"/>
  <c r="U62"/>
  <c r="AG61"/>
  <c r="AC61"/>
  <c r="Y61"/>
  <c r="U61"/>
  <c r="AG60"/>
  <c r="AC60"/>
  <c r="Y60"/>
  <c r="U60"/>
  <c r="AG59"/>
  <c r="AC59"/>
  <c r="Y59"/>
  <c r="U59"/>
  <c r="AG58"/>
  <c r="AC58"/>
  <c r="Y58"/>
  <c r="U58"/>
  <c r="AG57"/>
  <c r="AC57"/>
  <c r="Y57"/>
  <c r="Y67" s="1"/>
  <c r="N12" i="39" s="1"/>
  <c r="U57" i="38"/>
  <c r="AF55"/>
  <c r="U11" i="39" s="1"/>
  <c r="AE55" i="38"/>
  <c r="T11" i="39" s="1"/>
  <c r="AD55" i="38"/>
  <c r="S11" i="39" s="1"/>
  <c r="AB55" i="38"/>
  <c r="Q11" i="39" s="1"/>
  <c r="AA55" i="38"/>
  <c r="P11" i="39" s="1"/>
  <c r="Z55" i="38"/>
  <c r="O11" i="39" s="1"/>
  <c r="X55" i="38"/>
  <c r="M11" i="39" s="1"/>
  <c r="W55" i="38"/>
  <c r="L11" i="39" s="1"/>
  <c r="V55" i="38"/>
  <c r="K11" i="39" s="1"/>
  <c r="T55" i="38"/>
  <c r="I11" i="39" s="1"/>
  <c r="S55" i="38"/>
  <c r="H11" i="39" s="1"/>
  <c r="R55" i="38"/>
  <c r="G11" i="39" s="1"/>
  <c r="O55" i="38"/>
  <c r="F11" i="39" s="1"/>
  <c r="N55" i="38"/>
  <c r="E11" i="39" s="1"/>
  <c r="M55" i="38"/>
  <c r="D11" i="39" s="1"/>
  <c r="K55" i="38"/>
  <c r="C11" i="39" s="1"/>
  <c r="J55" i="38"/>
  <c r="B11" i="39" s="1"/>
  <c r="AG54" i="38"/>
  <c r="AC54"/>
  <c r="Y54"/>
  <c r="U54"/>
  <c r="AG53"/>
  <c r="AC53"/>
  <c r="Y53"/>
  <c r="U53"/>
  <c r="AG52"/>
  <c r="AC52"/>
  <c r="Y52"/>
  <c r="U52"/>
  <c r="AG51"/>
  <c r="AC51"/>
  <c r="Y51"/>
  <c r="U51"/>
  <c r="AG50"/>
  <c r="AC50"/>
  <c r="Y50"/>
  <c r="U50"/>
  <c r="AG49"/>
  <c r="AC49"/>
  <c r="Y49"/>
  <c r="U49"/>
  <c r="AG48"/>
  <c r="AC48"/>
  <c r="Y48"/>
  <c r="U48"/>
  <c r="AG47"/>
  <c r="AC47"/>
  <c r="Y47"/>
  <c r="U47"/>
  <c r="AG46"/>
  <c r="AC46"/>
  <c r="Y46"/>
  <c r="U46"/>
  <c r="AG45"/>
  <c r="AC45"/>
  <c r="AC55" s="1"/>
  <c r="R11" i="39" s="1"/>
  <c r="Y45" i="38"/>
  <c r="U45"/>
  <c r="AF43"/>
  <c r="U10" i="39" s="1"/>
  <c r="AE43" i="38"/>
  <c r="T10" i="39" s="1"/>
  <c r="AD43" i="38"/>
  <c r="S10" i="39" s="1"/>
  <c r="AB43" i="38"/>
  <c r="Q10" i="39" s="1"/>
  <c r="AA43" i="38"/>
  <c r="P10" i="39" s="1"/>
  <c r="Z43" i="38"/>
  <c r="O10" i="39" s="1"/>
  <c r="X43" i="38"/>
  <c r="M10" i="39" s="1"/>
  <c r="W43" i="38"/>
  <c r="L10" i="39" s="1"/>
  <c r="V43" i="38"/>
  <c r="K10" i="39" s="1"/>
  <c r="T43" i="38"/>
  <c r="I10" i="39" s="1"/>
  <c r="S43" i="38"/>
  <c r="H10" i="39" s="1"/>
  <c r="R43" i="38"/>
  <c r="G10" i="39" s="1"/>
  <c r="O43" i="38"/>
  <c r="F10" i="39" s="1"/>
  <c r="N43" i="38"/>
  <c r="E10" i="39" s="1"/>
  <c r="M43" i="38"/>
  <c r="D10" i="39" s="1"/>
  <c r="K43" i="38"/>
  <c r="C10" i="39" s="1"/>
  <c r="J43" i="38"/>
  <c r="B10" i="39" s="1"/>
  <c r="AG42" i="38"/>
  <c r="AC42"/>
  <c r="Y42"/>
  <c r="U42"/>
  <c r="AG41"/>
  <c r="AC41"/>
  <c r="Y41"/>
  <c r="U41"/>
  <c r="AG40"/>
  <c r="AC40"/>
  <c r="Y40"/>
  <c r="U40"/>
  <c r="AG39"/>
  <c r="AC39"/>
  <c r="Y39"/>
  <c r="U39"/>
  <c r="AG38"/>
  <c r="AC38"/>
  <c r="Y38"/>
  <c r="U38"/>
  <c r="AG37"/>
  <c r="AC37"/>
  <c r="Y37"/>
  <c r="U37"/>
  <c r="AG36"/>
  <c r="AC36"/>
  <c r="Y36"/>
  <c r="U36"/>
  <c r="AG35"/>
  <c r="AC35"/>
  <c r="Y35"/>
  <c r="U35"/>
  <c r="AG34"/>
  <c r="AC34"/>
  <c r="Y34"/>
  <c r="U34"/>
  <c r="AG33"/>
  <c r="AC33"/>
  <c r="AC43" s="1"/>
  <c r="R10" i="39" s="1"/>
  <c r="Y33" i="38"/>
  <c r="U33"/>
  <c r="AF31"/>
  <c r="U9" i="39" s="1"/>
  <c r="AE31" i="38"/>
  <c r="T9" i="39" s="1"/>
  <c r="AD31" i="38"/>
  <c r="S9" i="39" s="1"/>
  <c r="AB31" i="38"/>
  <c r="Q9" i="39" s="1"/>
  <c r="AA31" i="38"/>
  <c r="P9" i="39" s="1"/>
  <c r="Z31" i="38"/>
  <c r="O9" i="39" s="1"/>
  <c r="X31" i="38"/>
  <c r="M9" i="39" s="1"/>
  <c r="W31" i="38"/>
  <c r="L9" i="39" s="1"/>
  <c r="V31" i="38"/>
  <c r="K9" i="39" s="1"/>
  <c r="T31" i="38"/>
  <c r="I9" i="39" s="1"/>
  <c r="S31" i="38"/>
  <c r="H9" i="39" s="1"/>
  <c r="R31" i="38"/>
  <c r="G9" i="39" s="1"/>
  <c r="O31" i="38"/>
  <c r="F9" i="39" s="1"/>
  <c r="N31" i="38"/>
  <c r="E9" i="39" s="1"/>
  <c r="M31" i="38"/>
  <c r="D9" i="39" s="1"/>
  <c r="K31" i="38"/>
  <c r="C9" i="39" s="1"/>
  <c r="J31" i="38"/>
  <c r="B9" i="39" s="1"/>
  <c r="AG30" i="38"/>
  <c r="AC30"/>
  <c r="Y30"/>
  <c r="U30"/>
  <c r="AG29"/>
  <c r="AC29"/>
  <c r="Y29"/>
  <c r="U29"/>
  <c r="AG28"/>
  <c r="AC28"/>
  <c r="Y28"/>
  <c r="U28"/>
  <c r="AG27"/>
  <c r="AC27"/>
  <c r="Y27"/>
  <c r="U27"/>
  <c r="AG26"/>
  <c r="AC26"/>
  <c r="Y26"/>
  <c r="U26"/>
  <c r="AG25"/>
  <c r="AC25"/>
  <c r="Y25"/>
  <c r="U25"/>
  <c r="AG24"/>
  <c r="AC24"/>
  <c r="Y24"/>
  <c r="U24"/>
  <c r="AG23"/>
  <c r="AC23"/>
  <c r="Y23"/>
  <c r="U23"/>
  <c r="AG22"/>
  <c r="AC22"/>
  <c r="Y22"/>
  <c r="U22"/>
  <c r="AG21"/>
  <c r="AC21"/>
  <c r="AC31" s="1"/>
  <c r="R9" i="39" s="1"/>
  <c r="Y21" i="38"/>
  <c r="U21"/>
  <c r="AF19"/>
  <c r="U8" i="39" s="1"/>
  <c r="AE19" i="38"/>
  <c r="T8" i="39" s="1"/>
  <c r="AD19" i="38"/>
  <c r="AB19"/>
  <c r="Q8" i="39" s="1"/>
  <c r="AA19" i="38"/>
  <c r="Z19"/>
  <c r="X19"/>
  <c r="M8" i="39" s="1"/>
  <c r="W19" i="38"/>
  <c r="V19"/>
  <c r="T19"/>
  <c r="I8" i="39" s="1"/>
  <c r="S19" i="38"/>
  <c r="R19"/>
  <c r="O19"/>
  <c r="N19"/>
  <c r="M19"/>
  <c r="K19"/>
  <c r="J19"/>
  <c r="B8" i="39" s="1"/>
  <c r="AG18" i="38"/>
  <c r="AC18"/>
  <c r="Y18"/>
  <c r="U18"/>
  <c r="AG17"/>
  <c r="AC17"/>
  <c r="Y17"/>
  <c r="U17"/>
  <c r="AG16"/>
  <c r="AC16"/>
  <c r="Y16"/>
  <c r="U16"/>
  <c r="AG15"/>
  <c r="AC15"/>
  <c r="Y15"/>
  <c r="U15"/>
  <c r="AG14"/>
  <c r="AC14"/>
  <c r="Y14"/>
  <c r="U14"/>
  <c r="AG13"/>
  <c r="AC13"/>
  <c r="Y13"/>
  <c r="U13"/>
  <c r="AG12"/>
  <c r="AC12"/>
  <c r="Y12"/>
  <c r="U12"/>
  <c r="AG11"/>
  <c r="AC11"/>
  <c r="Y11"/>
  <c r="U11"/>
  <c r="AG10"/>
  <c r="AC10"/>
  <c r="Y10"/>
  <c r="U10"/>
  <c r="AG9"/>
  <c r="AC9"/>
  <c r="Y9"/>
  <c r="U9"/>
  <c r="U19" s="1"/>
  <c r="AH33" i="43" l="1"/>
  <c r="AH69"/>
  <c r="AH101"/>
  <c r="AH131"/>
  <c r="AH172"/>
  <c r="AH132"/>
  <c r="AH134"/>
  <c r="AI134" s="1"/>
  <c r="AH135"/>
  <c r="AH136"/>
  <c r="AH137"/>
  <c r="AH157"/>
  <c r="AH13"/>
  <c r="AH149"/>
  <c r="AG151"/>
  <c r="V19" i="44" s="1"/>
  <c r="AH63" i="45"/>
  <c r="AH132"/>
  <c r="AH134"/>
  <c r="AI134" s="1"/>
  <c r="AH135"/>
  <c r="AH136"/>
  <c r="AH137"/>
  <c r="AH154"/>
  <c r="AH155"/>
  <c r="AH157"/>
  <c r="AH158"/>
  <c r="AH160"/>
  <c r="AI160" s="1"/>
  <c r="AH161"/>
  <c r="AH162"/>
  <c r="AG175"/>
  <c r="V21" i="46" s="1"/>
  <c r="Y43" i="45"/>
  <c r="N10" i="46" s="1"/>
  <c r="AH46" i="45"/>
  <c r="AH47"/>
  <c r="Y115"/>
  <c r="N16" i="46" s="1"/>
  <c r="AH69" i="45"/>
  <c r="AH131"/>
  <c r="AH171"/>
  <c r="W191" i="93"/>
  <c r="AH90" i="91"/>
  <c r="AH124"/>
  <c r="AH125"/>
  <c r="AH126"/>
  <c r="AH141"/>
  <c r="AH143"/>
  <c r="AH106"/>
  <c r="AH107"/>
  <c r="AH109"/>
  <c r="AI109" s="1"/>
  <c r="AH111"/>
  <c r="AH112"/>
  <c r="AH114"/>
  <c r="AH172"/>
  <c r="AH174"/>
  <c r="AH12" i="87"/>
  <c r="AH15"/>
  <c r="AH78"/>
  <c r="AH105" i="82"/>
  <c r="AH106"/>
  <c r="AH107"/>
  <c r="AI107" s="1"/>
  <c r="AH109"/>
  <c r="AI109" s="1"/>
  <c r="AH111"/>
  <c r="AH112"/>
  <c r="AH113"/>
  <c r="AH114"/>
  <c r="AH34" i="78"/>
  <c r="AH35"/>
  <c r="AI35" s="1"/>
  <c r="AH37"/>
  <c r="AH38"/>
  <c r="AH39"/>
  <c r="AI39" s="1"/>
  <c r="AH41"/>
  <c r="AH42"/>
  <c r="AH130"/>
  <c r="AH131"/>
  <c r="AI131" s="1"/>
  <c r="AH133"/>
  <c r="AH134"/>
  <c r="AH135"/>
  <c r="AI135" s="1"/>
  <c r="AH137"/>
  <c r="AH138"/>
  <c r="AH177" i="76"/>
  <c r="AH178"/>
  <c r="AI178" s="1"/>
  <c r="AH180"/>
  <c r="AH181"/>
  <c r="AH182"/>
  <c r="AI182" s="1"/>
  <c r="AH184"/>
  <c r="AI184" s="1"/>
  <c r="AH185"/>
  <c r="AH186"/>
  <c r="AI186" s="1"/>
  <c r="AH46" i="66"/>
  <c r="AH47"/>
  <c r="AH48"/>
  <c r="AI48" s="1"/>
  <c r="AH50"/>
  <c r="AH51"/>
  <c r="AH52"/>
  <c r="AI52" s="1"/>
  <c r="AH54"/>
  <c r="AH94"/>
  <c r="AH95"/>
  <c r="AH96"/>
  <c r="AI96" s="1"/>
  <c r="AH98"/>
  <c r="AH99"/>
  <c r="AH100"/>
  <c r="AI100" s="1"/>
  <c r="AH102"/>
  <c r="AG103" i="59"/>
  <c r="V15" i="60" s="1"/>
  <c r="Y151" i="59"/>
  <c r="N19" i="60" s="1"/>
  <c r="AH157" i="59"/>
  <c r="AH158"/>
  <c r="AH159"/>
  <c r="AH161"/>
  <c r="AH162"/>
  <c r="AG175"/>
  <c r="V21" i="60" s="1"/>
  <c r="Y19" i="59"/>
  <c r="AG43"/>
  <c r="V10" i="60" s="1"/>
  <c r="AG163" i="59"/>
  <c r="V20" i="60" s="1"/>
  <c r="Y31" i="52"/>
  <c r="N9" i="53" s="1"/>
  <c r="Y79" i="52"/>
  <c r="N13" i="53" s="1"/>
  <c r="Y151" i="52"/>
  <c r="N19" i="53" s="1"/>
  <c r="AG175" i="52"/>
  <c r="V21" i="53" s="1"/>
  <c r="Y67" i="52"/>
  <c r="N12" i="53" s="1"/>
  <c r="AG91" i="52"/>
  <c r="V14" i="53" s="1"/>
  <c r="AG139" i="52"/>
  <c r="V18" i="53" s="1"/>
  <c r="AG163" i="52"/>
  <c r="V20" i="53" s="1"/>
  <c r="Y187" i="52"/>
  <c r="N22" i="53" s="1"/>
  <c r="B22" i="41"/>
  <c r="AI67" i="40"/>
  <c r="B16" i="41"/>
  <c r="AI43" i="40"/>
  <c r="AH172" i="38"/>
  <c r="AH24"/>
  <c r="AH35"/>
  <c r="AH36"/>
  <c r="AH38"/>
  <c r="AI38" s="1"/>
  <c r="AH39"/>
  <c r="AH40"/>
  <c r="AI40" s="1"/>
  <c r="AH82"/>
  <c r="AI82" s="1"/>
  <c r="AH84"/>
  <c r="AI84" s="1"/>
  <c r="AH85"/>
  <c r="AH87"/>
  <c r="AH126"/>
  <c r="AH131"/>
  <c r="AI131" s="1"/>
  <c r="AH132"/>
  <c r="AH134"/>
  <c r="AI134" s="1"/>
  <c r="AH135"/>
  <c r="AH136"/>
  <c r="AI136" s="1"/>
  <c r="AH137"/>
  <c r="AH154"/>
  <c r="AH155"/>
  <c r="AH157"/>
  <c r="AH158"/>
  <c r="AH160"/>
  <c r="AI160" s="1"/>
  <c r="N192"/>
  <c r="AH93"/>
  <c r="AH171"/>
  <c r="AI171" s="1"/>
  <c r="AH23"/>
  <c r="AI23" s="1"/>
  <c r="AH77"/>
  <c r="AH121"/>
  <c r="AI121" s="1"/>
  <c r="B13" i="41"/>
  <c r="AI31" i="40"/>
  <c r="U26"/>
  <c r="J12" i="41" s="1"/>
  <c r="B20"/>
  <c r="AI59" i="40"/>
  <c r="U15"/>
  <c r="J9" i="41" s="1"/>
  <c r="AH130" i="89"/>
  <c r="AI130" s="1"/>
  <c r="AH132"/>
  <c r="AI132" s="1"/>
  <c r="AH134"/>
  <c r="AH135"/>
  <c r="AH136"/>
  <c r="AI136" s="1"/>
  <c r="AH137"/>
  <c r="AI137" s="1"/>
  <c r="AH155"/>
  <c r="AH157"/>
  <c r="AH158"/>
  <c r="AI158" s="1"/>
  <c r="AH160"/>
  <c r="AI160" s="1"/>
  <c r="AG175"/>
  <c r="V21" i="90" s="1"/>
  <c r="AH47" i="89"/>
  <c r="AH51"/>
  <c r="AI51" s="1"/>
  <c r="AH52"/>
  <c r="AI52" s="1"/>
  <c r="AH66"/>
  <c r="AD190" i="64"/>
  <c r="S23" i="65" s="1"/>
  <c r="S24" s="1"/>
  <c r="AG190" i="64"/>
  <c r="AA190"/>
  <c r="P23" i="65" s="1"/>
  <c r="AB190" i="64"/>
  <c r="Q23" i="65" s="1"/>
  <c r="Z190" i="64"/>
  <c r="O23" i="65" s="1"/>
  <c r="O24" s="1"/>
  <c r="AC190" i="64"/>
  <c r="W190"/>
  <c r="L23" i="65" s="1"/>
  <c r="V190" i="64"/>
  <c r="K23" i="65" s="1"/>
  <c r="K24" s="1"/>
  <c r="Y190" i="64"/>
  <c r="X190"/>
  <c r="M23" i="65" s="1"/>
  <c r="AH34" i="64"/>
  <c r="AI34" s="1"/>
  <c r="AH35"/>
  <c r="AI35" s="1"/>
  <c r="AH37"/>
  <c r="AI37" s="1"/>
  <c r="AH38"/>
  <c r="AH39"/>
  <c r="AI39" s="1"/>
  <c r="AH41"/>
  <c r="AH42"/>
  <c r="AH82"/>
  <c r="AH83"/>
  <c r="AI83" s="1"/>
  <c r="AH85"/>
  <c r="AH86"/>
  <c r="AH87"/>
  <c r="AI87" s="1"/>
  <c r="AH89"/>
  <c r="AI89" s="1"/>
  <c r="AH90"/>
  <c r="AI90" s="1"/>
  <c r="AH130"/>
  <c r="AH131"/>
  <c r="AI131" s="1"/>
  <c r="AH133"/>
  <c r="AI133" s="1"/>
  <c r="AH134"/>
  <c r="AH135"/>
  <c r="AI135" s="1"/>
  <c r="AH137"/>
  <c r="AH138"/>
  <c r="AI138" s="1"/>
  <c r="AH154"/>
  <c r="AI154" s="1"/>
  <c r="AH155"/>
  <c r="AI155" s="1"/>
  <c r="AH157"/>
  <c r="AH158"/>
  <c r="AI158" s="1"/>
  <c r="AH159"/>
  <c r="AI159" s="1"/>
  <c r="AH161"/>
  <c r="AH162"/>
  <c r="AH24" i="5"/>
  <c r="AI24" s="1"/>
  <c r="AH27"/>
  <c r="AI27" s="1"/>
  <c r="AH23"/>
  <c r="AI23" s="1"/>
  <c r="AH20"/>
  <c r="AI20" s="1"/>
  <c r="T24" i="39"/>
  <c r="U43" i="38"/>
  <c r="J10" i="39" s="1"/>
  <c r="U91" i="38"/>
  <c r="J14" i="39" s="1"/>
  <c r="U115" i="38"/>
  <c r="J16" i="39" s="1"/>
  <c r="Y151" i="38"/>
  <c r="N19" i="39" s="1"/>
  <c r="AH161" i="38"/>
  <c r="AH162"/>
  <c r="AG175"/>
  <c r="V21" i="39" s="1"/>
  <c r="AH25" i="38"/>
  <c r="AH26"/>
  <c r="AH27"/>
  <c r="AH28"/>
  <c r="AI28" s="1"/>
  <c r="AH29"/>
  <c r="AI29" s="1"/>
  <c r="AH30"/>
  <c r="AG43"/>
  <c r="V10" i="39" s="1"/>
  <c r="AH49" i="38"/>
  <c r="AI49" s="1"/>
  <c r="U67"/>
  <c r="J12" i="39" s="1"/>
  <c r="AH60" i="38"/>
  <c r="AI60" s="1"/>
  <c r="AH62"/>
  <c r="AI62" s="1"/>
  <c r="AH78"/>
  <c r="AI78" s="1"/>
  <c r="AG91"/>
  <c r="V14" i="39" s="1"/>
  <c r="Y103" i="38"/>
  <c r="N15" i="39" s="1"/>
  <c r="AH94" i="38"/>
  <c r="AH96"/>
  <c r="AI96" s="1"/>
  <c r="AH97"/>
  <c r="AH98"/>
  <c r="AI98" s="1"/>
  <c r="AH99"/>
  <c r="AI99" s="1"/>
  <c r="AH101"/>
  <c r="AI101" s="1"/>
  <c r="AH102"/>
  <c r="AI102" s="1"/>
  <c r="AG115"/>
  <c r="V16" i="39" s="1"/>
  <c r="AH122" i="38"/>
  <c r="AH125"/>
  <c r="AH141"/>
  <c r="AI141" s="1"/>
  <c r="U151"/>
  <c r="J19" i="39" s="1"/>
  <c r="AH144" i="38"/>
  <c r="AI144" s="1"/>
  <c r="AH146"/>
  <c r="AI146" s="1"/>
  <c r="AH147"/>
  <c r="AH148"/>
  <c r="AH149"/>
  <c r="AI149" s="1"/>
  <c r="AC175"/>
  <c r="R21" i="39" s="1"/>
  <c r="AH178" i="38"/>
  <c r="AI178" s="1"/>
  <c r="AH181"/>
  <c r="AI181" s="1"/>
  <c r="AH182"/>
  <c r="AH184"/>
  <c r="AI184" s="1"/>
  <c r="AH185"/>
  <c r="AI185" s="1"/>
  <c r="AH186"/>
  <c r="AI186" s="1"/>
  <c r="AH14"/>
  <c r="AH22"/>
  <c r="AI22" s="1"/>
  <c r="AH46"/>
  <c r="AI46" s="1"/>
  <c r="AH48"/>
  <c r="AH50"/>
  <c r="AH52"/>
  <c r="AI52" s="1"/>
  <c r="AH53"/>
  <c r="AI53" s="1"/>
  <c r="AH54"/>
  <c r="AI54" s="1"/>
  <c r="AG67"/>
  <c r="V12" i="39" s="1"/>
  <c r="AH70" i="38"/>
  <c r="AI70" s="1"/>
  <c r="AH73"/>
  <c r="AI73" s="1"/>
  <c r="AH74"/>
  <c r="AI74" s="1"/>
  <c r="AH76"/>
  <c r="AI76" s="1"/>
  <c r="AH118"/>
  <c r="AI118" s="1"/>
  <c r="AH120"/>
  <c r="AI120" s="1"/>
  <c r="AG151"/>
  <c r="V19" i="39" s="1"/>
  <c r="E8"/>
  <c r="E24" s="1"/>
  <c r="Y19" i="38"/>
  <c r="AH10"/>
  <c r="AI10" s="1"/>
  <c r="AH12"/>
  <c r="AH13"/>
  <c r="AH15"/>
  <c r="AI15" s="1"/>
  <c r="AH17"/>
  <c r="AI17" s="1"/>
  <c r="Y43"/>
  <c r="N10" i="39" s="1"/>
  <c r="AH42" i="38"/>
  <c r="AC67"/>
  <c r="R12" i="39" s="1"/>
  <c r="U79" i="38"/>
  <c r="J13" i="39" s="1"/>
  <c r="AH69" i="38"/>
  <c r="AI69" s="1"/>
  <c r="Y91"/>
  <c r="N14" i="39" s="1"/>
  <c r="AH88" i="38"/>
  <c r="AI88" s="1"/>
  <c r="AH90"/>
  <c r="AI90" s="1"/>
  <c r="Y115"/>
  <c r="N16" i="39" s="1"/>
  <c r="AC151" i="38"/>
  <c r="R19" i="39" s="1"/>
  <c r="U175" i="38"/>
  <c r="J21" i="39" s="1"/>
  <c r="AH168" i="38"/>
  <c r="AI168" s="1"/>
  <c r="AH170"/>
  <c r="AI170" s="1"/>
  <c r="AF192"/>
  <c r="J23" i="39"/>
  <c r="X192" i="38"/>
  <c r="AG191"/>
  <c r="V23" i="39" s="1"/>
  <c r="AB192" i="38"/>
  <c r="U64" i="40"/>
  <c r="J22" i="41" s="1"/>
  <c r="R15"/>
  <c r="C24"/>
  <c r="G24"/>
  <c r="S24"/>
  <c r="Y15" i="40"/>
  <c r="N9" i="41" s="1"/>
  <c r="N11"/>
  <c r="AG26" i="40"/>
  <c r="V12" i="41" s="1"/>
  <c r="V16"/>
  <c r="N18"/>
  <c r="AG64" i="40"/>
  <c r="V22" i="41" s="1"/>
  <c r="X70" i="40"/>
  <c r="AC26"/>
  <c r="R12" i="41" s="1"/>
  <c r="J14"/>
  <c r="R16"/>
  <c r="J18"/>
  <c r="J20"/>
  <c r="AC64" i="40"/>
  <c r="R22" i="41" s="1"/>
  <c r="K24"/>
  <c r="AG15" i="40"/>
  <c r="V9" i="41" s="1"/>
  <c r="AH28" i="40"/>
  <c r="AI28" s="1"/>
  <c r="U29"/>
  <c r="J13" i="41" s="1"/>
  <c r="AG33" i="40"/>
  <c r="V14" i="41" s="1"/>
  <c r="AH44" i="40"/>
  <c r="J17" i="41"/>
  <c r="V18"/>
  <c r="AH52" i="40"/>
  <c r="AI52" s="1"/>
  <c r="J19" i="41"/>
  <c r="V20"/>
  <c r="AH66" i="40"/>
  <c r="AI66" s="1"/>
  <c r="U69"/>
  <c r="J23" i="41" s="1"/>
  <c r="O24"/>
  <c r="R11"/>
  <c r="N15"/>
  <c r="Y61" i="40"/>
  <c r="N21" i="41" s="1"/>
  <c r="AF70" i="40"/>
  <c r="N8" i="41"/>
  <c r="T70" i="40"/>
  <c r="AB70"/>
  <c r="AH10"/>
  <c r="R70"/>
  <c r="Z70"/>
  <c r="V8" i="41"/>
  <c r="N70" i="40"/>
  <c r="R8" i="41"/>
  <c r="K70" i="40"/>
  <c r="V70"/>
  <c r="AD70"/>
  <c r="U43" i="43"/>
  <c r="J10" i="44" s="1"/>
  <c r="AB191" i="43"/>
  <c r="Y115"/>
  <c r="N16" i="44" s="1"/>
  <c r="AH12" i="43"/>
  <c r="X191"/>
  <c r="AH24"/>
  <c r="AH26"/>
  <c r="AH29"/>
  <c r="U67"/>
  <c r="J12" i="44" s="1"/>
  <c r="AH62" i="43"/>
  <c r="AI62" s="1"/>
  <c r="AH64"/>
  <c r="AI64" s="1"/>
  <c r="AH88"/>
  <c r="AH106"/>
  <c r="AI106" s="1"/>
  <c r="AH108"/>
  <c r="AH112"/>
  <c r="AC127"/>
  <c r="R17" i="44" s="1"/>
  <c r="U139" i="43"/>
  <c r="J18" i="44" s="1"/>
  <c r="U151" i="43"/>
  <c r="J19" i="44" s="1"/>
  <c r="AH168" i="43"/>
  <c r="AH186"/>
  <c r="U19"/>
  <c r="J8" i="44" s="1"/>
  <c r="AH22" i="43"/>
  <c r="AC43"/>
  <c r="R10" i="44" s="1"/>
  <c r="Y43" i="43"/>
  <c r="N10" i="44" s="1"/>
  <c r="AH46" i="43"/>
  <c r="AI46" s="1"/>
  <c r="AH47"/>
  <c r="AH49"/>
  <c r="AH50"/>
  <c r="AH52"/>
  <c r="AI52" s="1"/>
  <c r="AH53"/>
  <c r="AH54"/>
  <c r="AG67"/>
  <c r="V12" i="44" s="1"/>
  <c r="AH82" i="43"/>
  <c r="AI82" s="1"/>
  <c r="U91"/>
  <c r="J14" i="44" s="1"/>
  <c r="AH84" i="43"/>
  <c r="AH85"/>
  <c r="AH102"/>
  <c r="AI102" s="1"/>
  <c r="AG115"/>
  <c r="V16" i="44" s="1"/>
  <c r="AH122" i="43"/>
  <c r="AH125"/>
  <c r="AH126"/>
  <c r="AI126" s="1"/>
  <c r="AH158"/>
  <c r="AH160"/>
  <c r="AI160" s="1"/>
  <c r="AH161"/>
  <c r="AH162"/>
  <c r="AI162" s="1"/>
  <c r="AG175"/>
  <c r="V21" i="44" s="1"/>
  <c r="AH178" i="43"/>
  <c r="AH181"/>
  <c r="AH182"/>
  <c r="AH184"/>
  <c r="AI184" s="1"/>
  <c r="AG43"/>
  <c r="V10" i="44" s="1"/>
  <c r="AH10" i="43"/>
  <c r="AI10" s="1"/>
  <c r="AH25"/>
  <c r="AI25" s="1"/>
  <c r="AH30"/>
  <c r="AH60"/>
  <c r="AH63"/>
  <c r="Y91"/>
  <c r="N14" i="44" s="1"/>
  <c r="AH90" i="43"/>
  <c r="AI90" s="1"/>
  <c r="AH107"/>
  <c r="AH111"/>
  <c r="AH114"/>
  <c r="AI114" s="1"/>
  <c r="AH141"/>
  <c r="AH143"/>
  <c r="AI143" s="1"/>
  <c r="U175"/>
  <c r="J21" i="44" s="1"/>
  <c r="AH170" i="43"/>
  <c r="AI170" s="1"/>
  <c r="M8" i="44"/>
  <c r="M24" s="1"/>
  <c r="AG19" i="43"/>
  <c r="AH14"/>
  <c r="AI14" s="1"/>
  <c r="AH17"/>
  <c r="AF191"/>
  <c r="AH36"/>
  <c r="AH38"/>
  <c r="AI38" s="1"/>
  <c r="AH39"/>
  <c r="AI39" s="1"/>
  <c r="AH40"/>
  <c r="AH41"/>
  <c r="AH70"/>
  <c r="AH73"/>
  <c r="AH74"/>
  <c r="AH76"/>
  <c r="AI76" s="1"/>
  <c r="AH77"/>
  <c r="AH78"/>
  <c r="AI78" s="1"/>
  <c r="AG91"/>
  <c r="V14" i="44" s="1"/>
  <c r="Y103" i="43"/>
  <c r="N15" i="44" s="1"/>
  <c r="AH94" i="43"/>
  <c r="AH96"/>
  <c r="AI96" s="1"/>
  <c r="AH97"/>
  <c r="AH98"/>
  <c r="AI98" s="1"/>
  <c r="AH99"/>
  <c r="AH118"/>
  <c r="AH120"/>
  <c r="AI120" s="1"/>
  <c r="AC151"/>
  <c r="R19" i="44" s="1"/>
  <c r="Y151" i="43"/>
  <c r="N19" i="44" s="1"/>
  <c r="AH154" i="43"/>
  <c r="AH155"/>
  <c r="U187"/>
  <c r="J22" i="44" s="1"/>
  <c r="AH177" i="43"/>
  <c r="AG190"/>
  <c r="V23" i="44" s="1"/>
  <c r="N191" i="43"/>
  <c r="I24" i="44"/>
  <c r="U190" i="43"/>
  <c r="J23" i="44" s="1"/>
  <c r="P24" i="46"/>
  <c r="U8"/>
  <c r="U24" s="1"/>
  <c r="T24"/>
  <c r="AH39" i="45"/>
  <c r="AH40"/>
  <c r="Y67"/>
  <c r="N12" i="46" s="1"/>
  <c r="AH108" i="45"/>
  <c r="AI108" s="1"/>
  <c r="AH111"/>
  <c r="AH114"/>
  <c r="AI114" s="1"/>
  <c r="AC127"/>
  <c r="R17" i="46" s="1"/>
  <c r="AH141" i="45"/>
  <c r="AH144"/>
  <c r="AH147"/>
  <c r="AH149"/>
  <c r="AI149" s="1"/>
  <c r="AH178"/>
  <c r="AH181"/>
  <c r="AH184"/>
  <c r="AI184" s="1"/>
  <c r="AH186"/>
  <c r="D24" i="46"/>
  <c r="H24"/>
  <c r="X191" i="45"/>
  <c r="AH24"/>
  <c r="AI24" s="1"/>
  <c r="AH33"/>
  <c r="AI33" s="1"/>
  <c r="U43"/>
  <c r="J10" i="46" s="1"/>
  <c r="AH35" i="45"/>
  <c r="AG43"/>
  <c r="V10" i="46" s="1"/>
  <c r="U67" i="45"/>
  <c r="J12" i="46" s="1"/>
  <c r="AH60" i="45"/>
  <c r="AH62"/>
  <c r="AI62" s="1"/>
  <c r="AH82"/>
  <c r="AI82" s="1"/>
  <c r="U91"/>
  <c r="J14" i="46" s="1"/>
  <c r="AH84" i="45"/>
  <c r="AH85"/>
  <c r="T191"/>
  <c r="AH106"/>
  <c r="AI106" s="1"/>
  <c r="U115"/>
  <c r="J16" i="46" s="1"/>
  <c r="AH107" i="45"/>
  <c r="AG115"/>
  <c r="V16" i="46" s="1"/>
  <c r="AH122" i="45"/>
  <c r="AH125"/>
  <c r="AH126"/>
  <c r="AG151"/>
  <c r="V19" i="46" s="1"/>
  <c r="Y175" i="45"/>
  <c r="N21" i="46" s="1"/>
  <c r="AH172" i="45"/>
  <c r="AC43"/>
  <c r="R10" i="46" s="1"/>
  <c r="Y151" i="45"/>
  <c r="N19" i="46" s="1"/>
  <c r="N191" i="45"/>
  <c r="AH36"/>
  <c r="AH38"/>
  <c r="AI38" s="1"/>
  <c r="AH41"/>
  <c r="AG55"/>
  <c r="V11" i="46" s="1"/>
  <c r="AH64" i="45"/>
  <c r="Y91"/>
  <c r="N14" i="46" s="1"/>
  <c r="AH88" i="45"/>
  <c r="AI88" s="1"/>
  <c r="AH90"/>
  <c r="AI90" s="1"/>
  <c r="AH112"/>
  <c r="U139"/>
  <c r="J18" i="46" s="1"/>
  <c r="U151" i="45"/>
  <c r="J19" i="46" s="1"/>
  <c r="AH146" i="45"/>
  <c r="AI146" s="1"/>
  <c r="AH148"/>
  <c r="AC175"/>
  <c r="R21" i="46" s="1"/>
  <c r="AH182" i="45"/>
  <c r="AI182" s="1"/>
  <c r="AH185"/>
  <c r="AI185" s="1"/>
  <c r="AH10"/>
  <c r="AH14"/>
  <c r="L24" i="46"/>
  <c r="AH22" i="45"/>
  <c r="AI22" s="1"/>
  <c r="AH23"/>
  <c r="AH25"/>
  <c r="AH26"/>
  <c r="AI26" s="1"/>
  <c r="AH27"/>
  <c r="AH28"/>
  <c r="AH29"/>
  <c r="AH30"/>
  <c r="AH50"/>
  <c r="AH52"/>
  <c r="AI52" s="1"/>
  <c r="AH53"/>
  <c r="AH54"/>
  <c r="AI54" s="1"/>
  <c r="AG67"/>
  <c r="V12" i="46" s="1"/>
  <c r="AH70" i="45"/>
  <c r="AH73"/>
  <c r="AH74"/>
  <c r="AI74" s="1"/>
  <c r="AH76"/>
  <c r="AI76" s="1"/>
  <c r="AH77"/>
  <c r="AH78"/>
  <c r="AG91"/>
  <c r="V14" i="46" s="1"/>
  <c r="AH94" i="45"/>
  <c r="AH96"/>
  <c r="AI96" s="1"/>
  <c r="AH97"/>
  <c r="AH98"/>
  <c r="AI98" s="1"/>
  <c r="AH99"/>
  <c r="AI99" s="1"/>
  <c r="AH101"/>
  <c r="AH102"/>
  <c r="AH118"/>
  <c r="AI118" s="1"/>
  <c r="AH120"/>
  <c r="AI120" s="1"/>
  <c r="AC151"/>
  <c r="R19" i="46" s="1"/>
  <c r="U175" i="45"/>
  <c r="J21" i="46" s="1"/>
  <c r="AH168" i="45"/>
  <c r="AI168" s="1"/>
  <c r="AH170"/>
  <c r="AI170" s="1"/>
  <c r="AG190"/>
  <c r="V23" i="46" s="1"/>
  <c r="M24"/>
  <c r="U190" i="45"/>
  <c r="J23" i="46" s="1"/>
  <c r="R10" i="94"/>
  <c r="U19" i="93"/>
  <c r="J8" i="94" s="1"/>
  <c r="AH13" i="93"/>
  <c r="AH15"/>
  <c r="AI15" s="1"/>
  <c r="AH16"/>
  <c r="AH18"/>
  <c r="AI18" s="1"/>
  <c r="AG175"/>
  <c r="M14" i="94"/>
  <c r="B20"/>
  <c r="J20"/>
  <c r="F22"/>
  <c r="U22"/>
  <c r="Y43" i="93"/>
  <c r="N10" i="94" s="1"/>
  <c r="Y67" i="93"/>
  <c r="N12" i="94" s="1"/>
  <c r="AH70" i="93"/>
  <c r="AI70" s="1"/>
  <c r="AH71"/>
  <c r="AH73"/>
  <c r="AH74"/>
  <c r="AI74" s="1"/>
  <c r="AH118"/>
  <c r="AI118" s="1"/>
  <c r="X19" i="94" s="1"/>
  <c r="AH120" i="93"/>
  <c r="AI120" s="1"/>
  <c r="AH122"/>
  <c r="AI122" s="1"/>
  <c r="AH123"/>
  <c r="AI123" s="1"/>
  <c r="AH125"/>
  <c r="AH126"/>
  <c r="AH142"/>
  <c r="AI142" s="1"/>
  <c r="AH143"/>
  <c r="AH144"/>
  <c r="AH146"/>
  <c r="AH147"/>
  <c r="AH148"/>
  <c r="AI148" s="1"/>
  <c r="F9" i="94"/>
  <c r="F11"/>
  <c r="E13"/>
  <c r="F14"/>
  <c r="M15"/>
  <c r="F17"/>
  <c r="U18"/>
  <c r="U19"/>
  <c r="U20"/>
  <c r="E22"/>
  <c r="Q22"/>
  <c r="AH57" i="93"/>
  <c r="U67"/>
  <c r="AH60"/>
  <c r="AH62"/>
  <c r="AI62" s="1"/>
  <c r="AH64"/>
  <c r="AI64" s="1"/>
  <c r="AH65"/>
  <c r="AH108"/>
  <c r="AI108" s="1"/>
  <c r="AH109"/>
  <c r="AH111"/>
  <c r="AI111" s="1"/>
  <c r="AH112"/>
  <c r="AH178"/>
  <c r="AI178" s="1"/>
  <c r="AH182"/>
  <c r="AH183"/>
  <c r="AI183" s="1"/>
  <c r="AH185"/>
  <c r="AH186"/>
  <c r="E11" i="94"/>
  <c r="E17"/>
  <c r="M18"/>
  <c r="B22"/>
  <c r="M22"/>
  <c r="AH22" i="93"/>
  <c r="AI22" s="1"/>
  <c r="AH27"/>
  <c r="AH29"/>
  <c r="AH30"/>
  <c r="AG43"/>
  <c r="AH46"/>
  <c r="AH48"/>
  <c r="AI48" s="1"/>
  <c r="AH49"/>
  <c r="AH50"/>
  <c r="AH51"/>
  <c r="AI51" s="1"/>
  <c r="AH53"/>
  <c r="AH94"/>
  <c r="AH97"/>
  <c r="AI97" s="1"/>
  <c r="AH98"/>
  <c r="AH100"/>
  <c r="AI100" s="1"/>
  <c r="AH101"/>
  <c r="AH102"/>
  <c r="AI102" s="1"/>
  <c r="AG115"/>
  <c r="AH169"/>
  <c r="AH171"/>
  <c r="AH172"/>
  <c r="AI172" s="1"/>
  <c r="AH174"/>
  <c r="AI174" s="1"/>
  <c r="F16" i="94"/>
  <c r="E18"/>
  <c r="E19"/>
  <c r="M20"/>
  <c r="M21"/>
  <c r="I22"/>
  <c r="M23"/>
  <c r="AG190" i="93"/>
  <c r="E23" i="94"/>
  <c r="AC190" i="93"/>
  <c r="R23" i="94" s="1"/>
  <c r="B23"/>
  <c r="Y190" i="93"/>
  <c r="N23" i="94" s="1"/>
  <c r="U23"/>
  <c r="AH57" i="91"/>
  <c r="AI57" s="1"/>
  <c r="AH59"/>
  <c r="AH60"/>
  <c r="AH62"/>
  <c r="AH63"/>
  <c r="AI63" s="1"/>
  <c r="AH65"/>
  <c r="AI65" s="1"/>
  <c r="AH66"/>
  <c r="AG79"/>
  <c r="V13" i="92" s="1"/>
  <c r="AC115" i="91"/>
  <c r="R16" i="92" s="1"/>
  <c r="U175" i="91"/>
  <c r="J21" i="92" s="1"/>
  <c r="AH10" i="91"/>
  <c r="U19"/>
  <c r="AH13"/>
  <c r="AI13" s="1"/>
  <c r="AH15"/>
  <c r="AH16"/>
  <c r="AH18"/>
  <c r="AH48"/>
  <c r="AH49"/>
  <c r="AI49" s="1"/>
  <c r="AH50"/>
  <c r="AH52"/>
  <c r="AH53"/>
  <c r="AG67"/>
  <c r="V12" i="92" s="1"/>
  <c r="Y91" i="91"/>
  <c r="N14" i="92" s="1"/>
  <c r="AH132" i="91"/>
  <c r="AH134"/>
  <c r="AI134" s="1"/>
  <c r="AH135"/>
  <c r="AI135" s="1"/>
  <c r="AH137"/>
  <c r="AI137" s="1"/>
  <c r="AH155"/>
  <c r="AI155" s="1"/>
  <c r="AH156"/>
  <c r="AH157"/>
  <c r="AH160"/>
  <c r="AH161"/>
  <c r="AG175"/>
  <c r="V21" i="92" s="1"/>
  <c r="AG19" i="91"/>
  <c r="AH144"/>
  <c r="AH146"/>
  <c r="AH147"/>
  <c r="AI147" s="1"/>
  <c r="AH149"/>
  <c r="AI149" s="1"/>
  <c r="AH181"/>
  <c r="AH183"/>
  <c r="AI183" s="1"/>
  <c r="AH186"/>
  <c r="AI186" s="1"/>
  <c r="AH22"/>
  <c r="AI22" s="1"/>
  <c r="AH24"/>
  <c r="AH25"/>
  <c r="AH27"/>
  <c r="AI27" s="1"/>
  <c r="AH29"/>
  <c r="AH30"/>
  <c r="Y67"/>
  <c r="N12" i="92" s="1"/>
  <c r="AH71" i="91"/>
  <c r="AI71" s="1"/>
  <c r="AH72"/>
  <c r="AH73"/>
  <c r="AH76"/>
  <c r="AH77"/>
  <c r="AI77" s="1"/>
  <c r="AG91"/>
  <c r="V14" i="92" s="1"/>
  <c r="AH94" i="91"/>
  <c r="AH96"/>
  <c r="AH97"/>
  <c r="AH99"/>
  <c r="AI99" s="1"/>
  <c r="AH102"/>
  <c r="Y175"/>
  <c r="N21" i="92" s="1"/>
  <c r="L24"/>
  <c r="D24"/>
  <c r="AH190" i="91"/>
  <c r="AI190" s="1"/>
  <c r="Y103" i="89"/>
  <c r="N15" i="90" s="1"/>
  <c r="Y31" i="89"/>
  <c r="N9" i="90" s="1"/>
  <c r="AH34" i="89"/>
  <c r="AI34" s="1"/>
  <c r="AH39"/>
  <c r="AH42"/>
  <c r="AI42" s="1"/>
  <c r="AG55"/>
  <c r="V11" i="90" s="1"/>
  <c r="AH117" i="89"/>
  <c r="AI117" s="1"/>
  <c r="AH120"/>
  <c r="AI120" s="1"/>
  <c r="AH122"/>
  <c r="AI122" s="1"/>
  <c r="AH141"/>
  <c r="AI141" s="1"/>
  <c r="U151"/>
  <c r="J19" i="90" s="1"/>
  <c r="AH146" i="89"/>
  <c r="AI146" s="1"/>
  <c r="U31"/>
  <c r="J9" i="90" s="1"/>
  <c r="AH24" i="89"/>
  <c r="AH25"/>
  <c r="AI25" s="1"/>
  <c r="AH28"/>
  <c r="AI28" s="1"/>
  <c r="AH29"/>
  <c r="AI29" s="1"/>
  <c r="AH30"/>
  <c r="AI30" s="1"/>
  <c r="AH82"/>
  <c r="AI82" s="1"/>
  <c r="AH85"/>
  <c r="AI85" s="1"/>
  <c r="AH86"/>
  <c r="AH87"/>
  <c r="AH90"/>
  <c r="AI90" s="1"/>
  <c r="AG103"/>
  <c r="V15" i="90" s="1"/>
  <c r="AH109" i="89"/>
  <c r="AI109" s="1"/>
  <c r="AH110"/>
  <c r="AH113"/>
  <c r="AI113" s="1"/>
  <c r="AH114"/>
  <c r="AI114" s="1"/>
  <c r="AH178"/>
  <c r="AI178" s="1"/>
  <c r="AH179"/>
  <c r="AI179" s="1"/>
  <c r="AH181"/>
  <c r="AI181" s="1"/>
  <c r="AH182"/>
  <c r="AH184"/>
  <c r="AI184" s="1"/>
  <c r="AH185"/>
  <c r="AH186"/>
  <c r="AI186" s="1"/>
  <c r="Y127"/>
  <c r="N17" i="90" s="1"/>
  <c r="Y151" i="89"/>
  <c r="N19" i="90" s="1"/>
  <c r="AH35" i="89"/>
  <c r="AI35" s="1"/>
  <c r="AH38"/>
  <c r="AI38" s="1"/>
  <c r="AH40"/>
  <c r="AI40" s="1"/>
  <c r="AH95"/>
  <c r="AI95" s="1"/>
  <c r="AH99"/>
  <c r="AH118"/>
  <c r="AI118" s="1"/>
  <c r="AH124"/>
  <c r="AH143"/>
  <c r="AI143" s="1"/>
  <c r="AH149"/>
  <c r="AH10"/>
  <c r="AI10" s="1"/>
  <c r="AH13"/>
  <c r="AI13" s="1"/>
  <c r="AH14"/>
  <c r="AI14" s="1"/>
  <c r="AH17"/>
  <c r="AH70"/>
  <c r="AI70" s="1"/>
  <c r="AH72"/>
  <c r="AH75"/>
  <c r="AI75" s="1"/>
  <c r="AH76"/>
  <c r="AI76" s="1"/>
  <c r="AH77"/>
  <c r="AI77" s="1"/>
  <c r="AC151"/>
  <c r="R19" i="90" s="1"/>
  <c r="AH168" i="89"/>
  <c r="AI168" s="1"/>
  <c r="AH170"/>
  <c r="AI170" s="1"/>
  <c r="AH171"/>
  <c r="AI171" s="1"/>
  <c r="AH172"/>
  <c r="W193"/>
  <c r="Y43" i="87"/>
  <c r="N10" i="88" s="1"/>
  <c r="U43" i="87"/>
  <c r="J10" i="88" s="1"/>
  <c r="AH38" i="87"/>
  <c r="AI38" s="1"/>
  <c r="AH40"/>
  <c r="AH42"/>
  <c r="AI42" s="1"/>
  <c r="AH108"/>
  <c r="U115"/>
  <c r="J16" i="88" s="1"/>
  <c r="AH171" i="87"/>
  <c r="AH25"/>
  <c r="AH26"/>
  <c r="AH29"/>
  <c r="AI29" s="1"/>
  <c r="AH94"/>
  <c r="AH95"/>
  <c r="AI95" s="1"/>
  <c r="AH97"/>
  <c r="AH98"/>
  <c r="AI98" s="1"/>
  <c r="AH99"/>
  <c r="AH102"/>
  <c r="AG115"/>
  <c r="V16" i="88" s="1"/>
  <c r="AH130" i="87"/>
  <c r="AI130" s="1"/>
  <c r="AH131"/>
  <c r="AH132"/>
  <c r="AI132" s="1"/>
  <c r="AH136"/>
  <c r="AH137"/>
  <c r="Y151"/>
  <c r="N19" i="88" s="1"/>
  <c r="AH154" i="87"/>
  <c r="AI154" s="1"/>
  <c r="AH156"/>
  <c r="AI156" s="1"/>
  <c r="AH158"/>
  <c r="AH161"/>
  <c r="AH162"/>
  <c r="AG175"/>
  <c r="V21" i="88" s="1"/>
  <c r="AH178" i="87"/>
  <c r="AH181"/>
  <c r="AH184"/>
  <c r="AH185"/>
  <c r="AI185" s="1"/>
  <c r="AH186"/>
  <c r="AG19"/>
  <c r="AH36"/>
  <c r="AH37"/>
  <c r="AH41"/>
  <c r="AH107"/>
  <c r="AH167"/>
  <c r="AH172"/>
  <c r="U67"/>
  <c r="J12" i="88" s="1"/>
  <c r="AH63" i="87"/>
  <c r="AH64"/>
  <c r="AI64" s="1"/>
  <c r="AH84"/>
  <c r="AH85"/>
  <c r="AH87"/>
  <c r="AH88"/>
  <c r="AI88" s="1"/>
  <c r="AH89"/>
  <c r="AH121"/>
  <c r="AH122"/>
  <c r="AH125"/>
  <c r="AH141"/>
  <c r="AH142"/>
  <c r="AI142" s="1"/>
  <c r="U151"/>
  <c r="J19" i="88" s="1"/>
  <c r="AH144" i="87"/>
  <c r="AI144" s="1"/>
  <c r="AH148"/>
  <c r="L24" i="88"/>
  <c r="AD191" i="87"/>
  <c r="K24" i="86"/>
  <c r="AC79" i="85"/>
  <c r="R13" i="86" s="1"/>
  <c r="AG19" i="85"/>
  <c r="AH37"/>
  <c r="AH40"/>
  <c r="AH41"/>
  <c r="AI41" s="1"/>
  <c r="AH42"/>
  <c r="AH108"/>
  <c r="AH112"/>
  <c r="AH113"/>
  <c r="AI113" s="1"/>
  <c r="AH155"/>
  <c r="AH158"/>
  <c r="AI158" s="1"/>
  <c r="AH162"/>
  <c r="AG175"/>
  <c r="V21" i="86" s="1"/>
  <c r="M191" i="85"/>
  <c r="S24" i="86"/>
  <c r="AH70" i="85"/>
  <c r="U79"/>
  <c r="J13" i="86" s="1"/>
  <c r="AH72" i="85"/>
  <c r="AH75"/>
  <c r="AH76"/>
  <c r="AH77"/>
  <c r="AI77" s="1"/>
  <c r="AH78"/>
  <c r="AH95"/>
  <c r="AH98"/>
  <c r="AH102"/>
  <c r="AH129"/>
  <c r="AH130"/>
  <c r="AI130" s="1"/>
  <c r="AH133"/>
  <c r="AH134"/>
  <c r="AH135"/>
  <c r="AI135" s="1"/>
  <c r="AH136"/>
  <c r="U139"/>
  <c r="J18" i="86" s="1"/>
  <c r="AH143" i="85"/>
  <c r="AI143" s="1"/>
  <c r="AH144"/>
  <c r="AH145"/>
  <c r="AH147"/>
  <c r="AI147" s="1"/>
  <c r="AH149"/>
  <c r="AH150"/>
  <c r="U55"/>
  <c r="J11" i="86" s="1"/>
  <c r="U127" i="85"/>
  <c r="J17" i="86" s="1"/>
  <c r="AC139" i="85"/>
  <c r="R18" i="86" s="1"/>
  <c r="AH23" i="85"/>
  <c r="AH25"/>
  <c r="AI25" s="1"/>
  <c r="AH26"/>
  <c r="U31"/>
  <c r="J9" i="86" s="1"/>
  <c r="AH29" i="85"/>
  <c r="AI29" s="1"/>
  <c r="Y55"/>
  <c r="N11" i="86" s="1"/>
  <c r="AH60" i="85"/>
  <c r="AH61"/>
  <c r="AI61" s="1"/>
  <c r="AH64"/>
  <c r="AH82"/>
  <c r="AI82" s="1"/>
  <c r="AH83"/>
  <c r="AI83" s="1"/>
  <c r="AH84"/>
  <c r="AI84" s="1"/>
  <c r="AH85"/>
  <c r="AH87"/>
  <c r="AI87" s="1"/>
  <c r="AH89"/>
  <c r="AH90"/>
  <c r="AG139"/>
  <c r="V18" i="86" s="1"/>
  <c r="AH177" i="85"/>
  <c r="AI177" s="1"/>
  <c r="U187"/>
  <c r="J22" i="86" s="1"/>
  <c r="AH180" i="85"/>
  <c r="AH182"/>
  <c r="AH183"/>
  <c r="AH184"/>
  <c r="AH185"/>
  <c r="AI185" s="1"/>
  <c r="M24" i="86"/>
  <c r="Z191" i="85"/>
  <c r="Y43" i="82"/>
  <c r="N10" i="83" s="1"/>
  <c r="AG67" i="82"/>
  <c r="V12" i="83" s="1"/>
  <c r="U115" i="82"/>
  <c r="J16" i="83" s="1"/>
  <c r="Y127" i="82"/>
  <c r="N17" i="83" s="1"/>
  <c r="AH34" i="82"/>
  <c r="AH35"/>
  <c r="AI35" s="1"/>
  <c r="AH37"/>
  <c r="AI37" s="1"/>
  <c r="AH38"/>
  <c r="AH39"/>
  <c r="AH41"/>
  <c r="AH42"/>
  <c r="AI42" s="1"/>
  <c r="AC67"/>
  <c r="R12" i="83" s="1"/>
  <c r="Y91" i="82"/>
  <c r="N14" i="83" s="1"/>
  <c r="AH95" i="82"/>
  <c r="AI95" s="1"/>
  <c r="AH97"/>
  <c r="AH98"/>
  <c r="AH99"/>
  <c r="AH100"/>
  <c r="AI100" s="1"/>
  <c r="AH101"/>
  <c r="AG115"/>
  <c r="V16" i="83" s="1"/>
  <c r="AH117" i="82"/>
  <c r="U127"/>
  <c r="J17" i="83" s="1"/>
  <c r="AH120" i="82"/>
  <c r="AH121"/>
  <c r="AI121" s="1"/>
  <c r="AH124"/>
  <c r="AH142"/>
  <c r="AI142" s="1"/>
  <c r="AH143"/>
  <c r="AI143" s="1"/>
  <c r="AH146"/>
  <c r="AI146" s="1"/>
  <c r="AH148"/>
  <c r="AH149"/>
  <c r="AI149" s="1"/>
  <c r="AH150"/>
  <c r="AI150" s="1"/>
  <c r="Y19"/>
  <c r="AH23"/>
  <c r="AI23" s="1"/>
  <c r="AH25"/>
  <c r="AH27"/>
  <c r="AI27" s="1"/>
  <c r="AH28"/>
  <c r="AH29"/>
  <c r="Y67"/>
  <c r="N12" i="83" s="1"/>
  <c r="AH71" i="82"/>
  <c r="AH72"/>
  <c r="AH73"/>
  <c r="AH75"/>
  <c r="AI75" s="1"/>
  <c r="AH77"/>
  <c r="AI77" s="1"/>
  <c r="AH83"/>
  <c r="AH84"/>
  <c r="AH85"/>
  <c r="AI85" s="1"/>
  <c r="AH86"/>
  <c r="AI86" s="1"/>
  <c r="AH87"/>
  <c r="AI87" s="1"/>
  <c r="AH90"/>
  <c r="AG127"/>
  <c r="V17" i="83" s="1"/>
  <c r="AG151" i="82"/>
  <c r="V19" i="83" s="1"/>
  <c r="Y175" i="82"/>
  <c r="N21" i="83" s="1"/>
  <c r="AH180" i="82"/>
  <c r="AH181"/>
  <c r="AI181" s="1"/>
  <c r="AH184"/>
  <c r="AI184" s="1"/>
  <c r="AH9"/>
  <c r="AI9" s="1"/>
  <c r="AH11"/>
  <c r="AH13"/>
  <c r="AI13" s="1"/>
  <c r="AH14"/>
  <c r="AI14" s="1"/>
  <c r="AH15"/>
  <c r="AI15" s="1"/>
  <c r="AH18"/>
  <c r="AH58"/>
  <c r="AI58" s="1"/>
  <c r="AH59"/>
  <c r="AI59" s="1"/>
  <c r="AH62"/>
  <c r="AI62" s="1"/>
  <c r="AH63"/>
  <c r="AH65"/>
  <c r="AI65" s="1"/>
  <c r="Y115"/>
  <c r="N16" i="83" s="1"/>
  <c r="AC127" i="82"/>
  <c r="R17" i="83" s="1"/>
  <c r="AH170" i="82"/>
  <c r="AH171"/>
  <c r="AI171" s="1"/>
  <c r="AH174"/>
  <c r="AC190"/>
  <c r="R23" i="83" s="1"/>
  <c r="AF191" i="82"/>
  <c r="AG190"/>
  <c r="V23" i="83" s="1"/>
  <c r="R193" i="80"/>
  <c r="K193"/>
  <c r="AH191"/>
  <c r="AI191" s="1"/>
  <c r="AH11"/>
  <c r="AI11" s="1"/>
  <c r="AH15"/>
  <c r="AI15" s="1"/>
  <c r="AH18"/>
  <c r="AH58"/>
  <c r="AH60"/>
  <c r="AI60" s="1"/>
  <c r="AH63"/>
  <c r="AI63" s="1"/>
  <c r="AH107"/>
  <c r="AH110"/>
  <c r="AH111"/>
  <c r="AI111" s="1"/>
  <c r="AH178"/>
  <c r="AI178" s="1"/>
  <c r="AH180"/>
  <c r="AI180" s="1"/>
  <c r="AH182"/>
  <c r="AH186"/>
  <c r="AI186" s="1"/>
  <c r="T24" i="81"/>
  <c r="AH46" i="80"/>
  <c r="AH47"/>
  <c r="AH48"/>
  <c r="AI48" s="1"/>
  <c r="AH50"/>
  <c r="AH51"/>
  <c r="AH52"/>
  <c r="AI52" s="1"/>
  <c r="AH54"/>
  <c r="AI54" s="1"/>
  <c r="AH94"/>
  <c r="AH95"/>
  <c r="AH96"/>
  <c r="AI96" s="1"/>
  <c r="AH98"/>
  <c r="AI98" s="1"/>
  <c r="AH99"/>
  <c r="AH100"/>
  <c r="AI100" s="1"/>
  <c r="AH102"/>
  <c r="U175"/>
  <c r="J21" i="81" s="1"/>
  <c r="AH167" i="80"/>
  <c r="AI167" s="1"/>
  <c r="AH168"/>
  <c r="AI168" s="1"/>
  <c r="AH170"/>
  <c r="AH171"/>
  <c r="AI171" s="1"/>
  <c r="AH172"/>
  <c r="AI172" s="1"/>
  <c r="AH174"/>
  <c r="W193"/>
  <c r="U151"/>
  <c r="J19" i="81" s="1"/>
  <c r="AH10" i="80"/>
  <c r="AH12"/>
  <c r="AI12" s="1"/>
  <c r="AH14"/>
  <c r="AH16"/>
  <c r="AI16" s="1"/>
  <c r="AH59"/>
  <c r="AI59" s="1"/>
  <c r="AH62"/>
  <c r="AH64"/>
  <c r="AI64" s="1"/>
  <c r="AH66"/>
  <c r="AH106"/>
  <c r="AH108"/>
  <c r="AI108" s="1"/>
  <c r="AH112"/>
  <c r="AI112" s="1"/>
  <c r="AH114"/>
  <c r="AI114" s="1"/>
  <c r="AH179"/>
  <c r="AH183"/>
  <c r="AH184"/>
  <c r="AI184" s="1"/>
  <c r="AE193"/>
  <c r="AH34"/>
  <c r="AH35"/>
  <c r="AH36"/>
  <c r="AI36" s="1"/>
  <c r="AH38"/>
  <c r="AI38" s="1"/>
  <c r="AH39"/>
  <c r="AH40"/>
  <c r="AI40" s="1"/>
  <c r="AH42"/>
  <c r="AH82"/>
  <c r="AI82" s="1"/>
  <c r="AH83"/>
  <c r="AI83" s="1"/>
  <c r="AH84"/>
  <c r="AI84" s="1"/>
  <c r="AH86"/>
  <c r="AH87"/>
  <c r="AI87" s="1"/>
  <c r="AH88"/>
  <c r="AI88" s="1"/>
  <c r="AH90"/>
  <c r="AH130"/>
  <c r="AH131"/>
  <c r="AI131" s="1"/>
  <c r="AH132"/>
  <c r="AI132" s="1"/>
  <c r="AH134"/>
  <c r="AH135"/>
  <c r="AH136"/>
  <c r="AI136" s="1"/>
  <c r="AH138"/>
  <c r="AI138" s="1"/>
  <c r="AH154"/>
  <c r="AH155"/>
  <c r="AH156"/>
  <c r="AI156" s="1"/>
  <c r="AH158"/>
  <c r="AI158" s="1"/>
  <c r="AH159"/>
  <c r="AH160"/>
  <c r="AI160" s="1"/>
  <c r="AH162"/>
  <c r="L24" i="81"/>
  <c r="Q8"/>
  <c r="Q24" s="1"/>
  <c r="J23"/>
  <c r="O193" i="80"/>
  <c r="U24" i="81"/>
  <c r="M193" i="80"/>
  <c r="AA193"/>
  <c r="J193"/>
  <c r="D24" i="81"/>
  <c r="H24"/>
  <c r="X193" i="80"/>
  <c r="S193"/>
  <c r="I24" i="81"/>
  <c r="M24" i="79"/>
  <c r="AB191" i="78"/>
  <c r="Q24" i="79"/>
  <c r="AH21" i="78"/>
  <c r="AH23"/>
  <c r="AH24"/>
  <c r="AH25"/>
  <c r="AI25" s="1"/>
  <c r="AH27"/>
  <c r="AH28"/>
  <c r="AH29"/>
  <c r="AI29" s="1"/>
  <c r="U31"/>
  <c r="J9" i="79" s="1"/>
  <c r="AH69" i="78"/>
  <c r="AI69" s="1"/>
  <c r="AH71"/>
  <c r="AH72"/>
  <c r="AH73"/>
  <c r="AI73" s="1"/>
  <c r="AH75"/>
  <c r="AH76"/>
  <c r="AH77"/>
  <c r="AI77" s="1"/>
  <c r="U79"/>
  <c r="J13" i="79" s="1"/>
  <c r="AH117" i="78"/>
  <c r="AH119"/>
  <c r="AH120"/>
  <c r="AH121"/>
  <c r="AI121" s="1"/>
  <c r="AH123"/>
  <c r="AH124"/>
  <c r="AH125"/>
  <c r="AI125" s="1"/>
  <c r="U127"/>
  <c r="J17" i="79" s="1"/>
  <c r="AH141" i="78"/>
  <c r="AH143"/>
  <c r="AH144"/>
  <c r="AI144" s="1"/>
  <c r="AH145"/>
  <c r="AI145" s="1"/>
  <c r="AH147"/>
  <c r="AI147" s="1"/>
  <c r="AH148"/>
  <c r="AH149"/>
  <c r="AI149" s="1"/>
  <c r="U151"/>
  <c r="J19" i="79" s="1"/>
  <c r="V191" i="78"/>
  <c r="AH10"/>
  <c r="AH11"/>
  <c r="AI11" s="1"/>
  <c r="AH13"/>
  <c r="AI13" s="1"/>
  <c r="AH14"/>
  <c r="AI14" s="1"/>
  <c r="AH15"/>
  <c r="AI15" s="1"/>
  <c r="AH17"/>
  <c r="AI17" s="1"/>
  <c r="AH18"/>
  <c r="U24" i="79"/>
  <c r="AH58" i="78"/>
  <c r="AH59"/>
  <c r="AI59" s="1"/>
  <c r="AH61"/>
  <c r="AI61" s="1"/>
  <c r="AH62"/>
  <c r="AI62" s="1"/>
  <c r="AH63"/>
  <c r="AI63" s="1"/>
  <c r="AH65"/>
  <c r="AI65" s="1"/>
  <c r="AH66"/>
  <c r="AI66" s="1"/>
  <c r="AH106"/>
  <c r="AH107"/>
  <c r="AI107" s="1"/>
  <c r="AH109"/>
  <c r="AH110"/>
  <c r="AI110" s="1"/>
  <c r="AH111"/>
  <c r="AI111" s="1"/>
  <c r="AH113"/>
  <c r="AH114"/>
  <c r="AI114" s="1"/>
  <c r="AH178"/>
  <c r="AH179"/>
  <c r="AI179" s="1"/>
  <c r="AH181"/>
  <c r="AH182"/>
  <c r="AI182" s="1"/>
  <c r="AH183"/>
  <c r="AI183" s="1"/>
  <c r="AH185"/>
  <c r="AH186"/>
  <c r="T191"/>
  <c r="AH45"/>
  <c r="AI45" s="1"/>
  <c r="AH47"/>
  <c r="AH48"/>
  <c r="AH49"/>
  <c r="AI49" s="1"/>
  <c r="AH51"/>
  <c r="AH52"/>
  <c r="AH53"/>
  <c r="AI53" s="1"/>
  <c r="U55"/>
  <c r="J11" i="79" s="1"/>
  <c r="AH93" i="78"/>
  <c r="AH95"/>
  <c r="AH96"/>
  <c r="AH97"/>
  <c r="AI97" s="1"/>
  <c r="AH99"/>
  <c r="AI99" s="1"/>
  <c r="AH100"/>
  <c r="AH101"/>
  <c r="AI101" s="1"/>
  <c r="U103"/>
  <c r="J15" i="79" s="1"/>
  <c r="AH165" i="78"/>
  <c r="AH167"/>
  <c r="AH168"/>
  <c r="AH169"/>
  <c r="AI169" s="1"/>
  <c r="AH171"/>
  <c r="AI171" s="1"/>
  <c r="AH172"/>
  <c r="AH173"/>
  <c r="AI173" s="1"/>
  <c r="U175"/>
  <c r="J21" i="79" s="1"/>
  <c r="K191" i="78"/>
  <c r="AD191"/>
  <c r="C24" i="79"/>
  <c r="G24"/>
  <c r="L24"/>
  <c r="AH189" i="78"/>
  <c r="AI189" s="1"/>
  <c r="U190"/>
  <c r="J23" i="79" s="1"/>
  <c r="R191" i="78"/>
  <c r="Z191"/>
  <c r="K24" i="79"/>
  <c r="N191" i="78"/>
  <c r="X191"/>
  <c r="AF191"/>
  <c r="AF191" i="76"/>
  <c r="AH153"/>
  <c r="AI153" s="1"/>
  <c r="AH154"/>
  <c r="AH156"/>
  <c r="AH157"/>
  <c r="AI157" s="1"/>
  <c r="AH158"/>
  <c r="AI158" s="1"/>
  <c r="AH160"/>
  <c r="AI160" s="1"/>
  <c r="AH161"/>
  <c r="AH162"/>
  <c r="AI162" s="1"/>
  <c r="U8" i="77"/>
  <c r="U24" s="1"/>
  <c r="Y19" i="76"/>
  <c r="N8" i="77" s="1"/>
  <c r="AH21" i="76"/>
  <c r="U31"/>
  <c r="J9" i="77" s="1"/>
  <c r="AH24" i="76"/>
  <c r="AH25"/>
  <c r="AI25" s="1"/>
  <c r="AH27"/>
  <c r="AH28"/>
  <c r="AI28" s="1"/>
  <c r="AH29"/>
  <c r="AI29" s="1"/>
  <c r="AG43"/>
  <c r="V10" i="77" s="1"/>
  <c r="AC55" i="76"/>
  <c r="R11" i="77" s="1"/>
  <c r="Y67" i="76"/>
  <c r="N12" i="77" s="1"/>
  <c r="AH69" i="76"/>
  <c r="AI69" s="1"/>
  <c r="U79"/>
  <c r="J13" i="77" s="1"/>
  <c r="AH72" i="76"/>
  <c r="AH73"/>
  <c r="AI73" s="1"/>
  <c r="AH75"/>
  <c r="AI75" s="1"/>
  <c r="AH76"/>
  <c r="AH77"/>
  <c r="AI77" s="1"/>
  <c r="AG91"/>
  <c r="V14" i="77" s="1"/>
  <c r="AC103" i="76"/>
  <c r="R15" i="77" s="1"/>
  <c r="AH117" i="76"/>
  <c r="AH118"/>
  <c r="AH120"/>
  <c r="AI120" s="1"/>
  <c r="AH121"/>
  <c r="AI121" s="1"/>
  <c r="AH122"/>
  <c r="AI122" s="1"/>
  <c r="AH124"/>
  <c r="AH125"/>
  <c r="AH126"/>
  <c r="AI126" s="1"/>
  <c r="AH142"/>
  <c r="AI142" s="1"/>
  <c r="AH144"/>
  <c r="AH145"/>
  <c r="AI145" s="1"/>
  <c r="AH146"/>
  <c r="AI146" s="1"/>
  <c r="AH148"/>
  <c r="AI148" s="1"/>
  <c r="AH149"/>
  <c r="AH150"/>
  <c r="AI150" s="1"/>
  <c r="AH10"/>
  <c r="AI10" s="1"/>
  <c r="AH11"/>
  <c r="AI11" s="1"/>
  <c r="AH13"/>
  <c r="AH14"/>
  <c r="AI14" s="1"/>
  <c r="AH15"/>
  <c r="AI15" s="1"/>
  <c r="AH17"/>
  <c r="AI17" s="1"/>
  <c r="AH18"/>
  <c r="AH58"/>
  <c r="AI58" s="1"/>
  <c r="AH59"/>
  <c r="AI59" s="1"/>
  <c r="AH61"/>
  <c r="AH62"/>
  <c r="AH63"/>
  <c r="AI63" s="1"/>
  <c r="AH65"/>
  <c r="AI65" s="1"/>
  <c r="AH66"/>
  <c r="AI66" s="1"/>
  <c r="AH106"/>
  <c r="AH107"/>
  <c r="AI107" s="1"/>
  <c r="AH109"/>
  <c r="AI109" s="1"/>
  <c r="AH110"/>
  <c r="AI110" s="1"/>
  <c r="AH112"/>
  <c r="AH113"/>
  <c r="AI113" s="1"/>
  <c r="AH114"/>
  <c r="AI114" s="1"/>
  <c r="AG19"/>
  <c r="AC31"/>
  <c r="R9" i="77" s="1"/>
  <c r="Y43" i="76"/>
  <c r="N10" i="77" s="1"/>
  <c r="AH45" i="76"/>
  <c r="AI45" s="1"/>
  <c r="AH47"/>
  <c r="AH48"/>
  <c r="AH49"/>
  <c r="AI49" s="1"/>
  <c r="AH51"/>
  <c r="AH52"/>
  <c r="AH53"/>
  <c r="AI53" s="1"/>
  <c r="AG67"/>
  <c r="V12" i="77" s="1"/>
  <c r="AC79" i="76"/>
  <c r="R13" i="77" s="1"/>
  <c r="Y91" i="76"/>
  <c r="N14" i="77" s="1"/>
  <c r="AH93" i="76"/>
  <c r="AH95"/>
  <c r="AI95" s="1"/>
  <c r="AH96"/>
  <c r="AI96" s="1"/>
  <c r="AH97"/>
  <c r="AI97" s="1"/>
  <c r="U103"/>
  <c r="J15" i="77" s="1"/>
  <c r="AH100" i="76"/>
  <c r="AH101"/>
  <c r="AI101" s="1"/>
  <c r="AH166"/>
  <c r="AI166" s="1"/>
  <c r="AH168"/>
  <c r="AH169"/>
  <c r="AI169" s="1"/>
  <c r="AH170"/>
  <c r="AI170" s="1"/>
  <c r="AH172"/>
  <c r="AH173"/>
  <c r="AH174"/>
  <c r="AI174" s="1"/>
  <c r="W191"/>
  <c r="X191"/>
  <c r="K24" i="75"/>
  <c r="U24"/>
  <c r="AH10" i="74"/>
  <c r="AI10" s="1"/>
  <c r="AH11"/>
  <c r="AI11" s="1"/>
  <c r="AH13"/>
  <c r="AI13" s="1"/>
  <c r="AH14"/>
  <c r="AI14" s="1"/>
  <c r="AH15"/>
  <c r="AI15" s="1"/>
  <c r="AH17"/>
  <c r="AI17" s="1"/>
  <c r="AH18"/>
  <c r="AG31"/>
  <c r="V9" i="75" s="1"/>
  <c r="Y55" i="74"/>
  <c r="N11" i="75" s="1"/>
  <c r="AH58" i="74"/>
  <c r="AI58" s="1"/>
  <c r="AH59"/>
  <c r="AI59" s="1"/>
  <c r="AH61"/>
  <c r="AI61" s="1"/>
  <c r="AH62"/>
  <c r="AI62" s="1"/>
  <c r="AH63"/>
  <c r="AI63" s="1"/>
  <c r="AH65"/>
  <c r="AH66"/>
  <c r="AG79"/>
  <c r="V13" i="75" s="1"/>
  <c r="Y103" i="74"/>
  <c r="N15" i="75" s="1"/>
  <c r="AH106" i="74"/>
  <c r="AH107"/>
  <c r="AI107" s="1"/>
  <c r="AH109"/>
  <c r="AI109" s="1"/>
  <c r="AH110"/>
  <c r="AH111"/>
  <c r="AI111" s="1"/>
  <c r="AH113"/>
  <c r="AH114"/>
  <c r="AI114" s="1"/>
  <c r="AG127"/>
  <c r="V17" i="75" s="1"/>
  <c r="AG151" i="74"/>
  <c r="V19" i="75" s="1"/>
  <c r="Y175" i="74"/>
  <c r="N21" i="75" s="1"/>
  <c r="E24"/>
  <c r="O24"/>
  <c r="T24"/>
  <c r="AC31" i="74"/>
  <c r="R9" i="75" s="1"/>
  <c r="AH45" i="74"/>
  <c r="U55"/>
  <c r="J11" i="75" s="1"/>
  <c r="AH48" i="74"/>
  <c r="AH49"/>
  <c r="AI49" s="1"/>
  <c r="AH51"/>
  <c r="AI51" s="1"/>
  <c r="AH52"/>
  <c r="AI52" s="1"/>
  <c r="AH53"/>
  <c r="AI53" s="1"/>
  <c r="AC79"/>
  <c r="R13" i="75" s="1"/>
  <c r="AH93" i="74"/>
  <c r="AI93" s="1"/>
  <c r="U103"/>
  <c r="J15" i="75" s="1"/>
  <c r="AH96" i="74"/>
  <c r="AH97"/>
  <c r="AI97" s="1"/>
  <c r="AH99"/>
  <c r="AI99" s="1"/>
  <c r="AH100"/>
  <c r="AI100" s="1"/>
  <c r="AH101"/>
  <c r="AI101" s="1"/>
  <c r="AC127"/>
  <c r="R17" i="75" s="1"/>
  <c r="AC151" i="74"/>
  <c r="R19" i="75" s="1"/>
  <c r="AH165" i="74"/>
  <c r="U175"/>
  <c r="J21" i="75" s="1"/>
  <c r="AH168" i="74"/>
  <c r="AI168" s="1"/>
  <c r="AH169"/>
  <c r="AI169" s="1"/>
  <c r="AH171"/>
  <c r="AI171" s="1"/>
  <c r="AH172"/>
  <c r="AH173"/>
  <c r="AI173" s="1"/>
  <c r="V191"/>
  <c r="Y31"/>
  <c r="N9" i="75" s="1"/>
  <c r="AG55" i="74"/>
  <c r="V11" i="75" s="1"/>
  <c r="Y79" i="74"/>
  <c r="N13" i="75" s="1"/>
  <c r="AG103" i="74"/>
  <c r="V15" i="75" s="1"/>
  <c r="Y127" i="74"/>
  <c r="N17" i="75" s="1"/>
  <c r="Y151" i="74"/>
  <c r="N19" i="75" s="1"/>
  <c r="AH162" i="74"/>
  <c r="I24" i="75"/>
  <c r="T191" i="74"/>
  <c r="AH21"/>
  <c r="U31"/>
  <c r="J9" i="75" s="1"/>
  <c r="AH24" i="74"/>
  <c r="AI24" s="1"/>
  <c r="AH25"/>
  <c r="AI25" s="1"/>
  <c r="AH27"/>
  <c r="AH28"/>
  <c r="AI28" s="1"/>
  <c r="AH29"/>
  <c r="AI29" s="1"/>
  <c r="AC55"/>
  <c r="R11" i="75" s="1"/>
  <c r="AH69" i="74"/>
  <c r="U79"/>
  <c r="J13" i="75" s="1"/>
  <c r="AH72" i="74"/>
  <c r="AI72" s="1"/>
  <c r="AH73"/>
  <c r="AI73" s="1"/>
  <c r="AH75"/>
  <c r="AI75" s="1"/>
  <c r="AH76"/>
  <c r="AH77"/>
  <c r="AI77" s="1"/>
  <c r="AC103"/>
  <c r="R15" i="75" s="1"/>
  <c r="AH117" i="74"/>
  <c r="AI117" s="1"/>
  <c r="U127"/>
  <c r="J17" i="75" s="1"/>
  <c r="AH120" i="74"/>
  <c r="AI120" s="1"/>
  <c r="AH121"/>
  <c r="AI121" s="1"/>
  <c r="AH123"/>
  <c r="AH124"/>
  <c r="AI124" s="1"/>
  <c r="AH125"/>
  <c r="AI125" s="1"/>
  <c r="AH141"/>
  <c r="U151"/>
  <c r="J19" i="75" s="1"/>
  <c r="AH144" i="74"/>
  <c r="AI144" s="1"/>
  <c r="AH145"/>
  <c r="AI145" s="1"/>
  <c r="AH147"/>
  <c r="AI147" s="1"/>
  <c r="AH148"/>
  <c r="AH149"/>
  <c r="AI149" s="1"/>
  <c r="AC175"/>
  <c r="R21" i="75" s="1"/>
  <c r="AH178" i="74"/>
  <c r="AH179"/>
  <c r="AI179" s="1"/>
  <c r="AH181"/>
  <c r="AI181" s="1"/>
  <c r="AH182"/>
  <c r="AH183"/>
  <c r="AI183" s="1"/>
  <c r="AH185"/>
  <c r="AI185" s="1"/>
  <c r="AH186"/>
  <c r="AI186" s="1"/>
  <c r="K191"/>
  <c r="AD191"/>
  <c r="Y190"/>
  <c r="N23" i="75" s="1"/>
  <c r="AB191" i="74"/>
  <c r="M24" i="75"/>
  <c r="S24"/>
  <c r="AH189" i="74"/>
  <c r="AI189" s="1"/>
  <c r="U190"/>
  <c r="J23" i="75" s="1"/>
  <c r="X17"/>
  <c r="R191" i="74"/>
  <c r="Z191"/>
  <c r="C24" i="75"/>
  <c r="G24"/>
  <c r="L24"/>
  <c r="Q24"/>
  <c r="AG190" i="74"/>
  <c r="V23" i="75" s="1"/>
  <c r="N191" i="74"/>
  <c r="X191"/>
  <c r="AF191"/>
  <c r="AH35" i="66"/>
  <c r="AI35" s="1"/>
  <c r="AH38"/>
  <c r="AI38" s="1"/>
  <c r="AH40"/>
  <c r="AI40" s="1"/>
  <c r="AH83"/>
  <c r="AH86"/>
  <c r="AI86" s="1"/>
  <c r="AH88"/>
  <c r="AI88" s="1"/>
  <c r="AH90"/>
  <c r="AH132"/>
  <c r="AI132" s="1"/>
  <c r="AH134"/>
  <c r="AI134" s="1"/>
  <c r="AH136"/>
  <c r="AI136" s="1"/>
  <c r="AH156"/>
  <c r="AI156" s="1"/>
  <c r="AH158"/>
  <c r="AH162"/>
  <c r="AI162" s="1"/>
  <c r="AA191"/>
  <c r="K191"/>
  <c r="R191"/>
  <c r="L24" i="67"/>
  <c r="AB191" i="66"/>
  <c r="AH22"/>
  <c r="AH23"/>
  <c r="AH24"/>
  <c r="AI24" s="1"/>
  <c r="AH26"/>
  <c r="AI26" s="1"/>
  <c r="AH27"/>
  <c r="AH28"/>
  <c r="AI28" s="1"/>
  <c r="AH30"/>
  <c r="AH70"/>
  <c r="AH71"/>
  <c r="AH72"/>
  <c r="AI72" s="1"/>
  <c r="AH74"/>
  <c r="AI74" s="1"/>
  <c r="AH75"/>
  <c r="AI75" s="1"/>
  <c r="AH76"/>
  <c r="AI76" s="1"/>
  <c r="AH78"/>
  <c r="AH118"/>
  <c r="AH119"/>
  <c r="AI119" s="1"/>
  <c r="AH120"/>
  <c r="AI120" s="1"/>
  <c r="AH122"/>
  <c r="AH123"/>
  <c r="AH124"/>
  <c r="AI124" s="1"/>
  <c r="AH126"/>
  <c r="AH142"/>
  <c r="AH143"/>
  <c r="AI143" s="1"/>
  <c r="AH144"/>
  <c r="AI144" s="1"/>
  <c r="AH146"/>
  <c r="AH147"/>
  <c r="AH148"/>
  <c r="AI148" s="1"/>
  <c r="AH150"/>
  <c r="W191"/>
  <c r="J191"/>
  <c r="AH34"/>
  <c r="AI34" s="1"/>
  <c r="AH36"/>
  <c r="AI36" s="1"/>
  <c r="AH39"/>
  <c r="AH42"/>
  <c r="AH82"/>
  <c r="AI82" s="1"/>
  <c r="AH84"/>
  <c r="AI84" s="1"/>
  <c r="AH87"/>
  <c r="AH130"/>
  <c r="AH131"/>
  <c r="AI131" s="1"/>
  <c r="AH135"/>
  <c r="AH138"/>
  <c r="AH154"/>
  <c r="AH155"/>
  <c r="AH159"/>
  <c r="AI159" s="1"/>
  <c r="AH160"/>
  <c r="AI160" s="1"/>
  <c r="AH10"/>
  <c r="AH11"/>
  <c r="AI11" s="1"/>
  <c r="AH12"/>
  <c r="AI12" s="1"/>
  <c r="AH14"/>
  <c r="AH15"/>
  <c r="AH16"/>
  <c r="AI16" s="1"/>
  <c r="AH18"/>
  <c r="B24" i="67"/>
  <c r="F24"/>
  <c r="P24"/>
  <c r="AF191" i="66"/>
  <c r="AH58"/>
  <c r="AH59"/>
  <c r="AH60"/>
  <c r="AI60" s="1"/>
  <c r="AH62"/>
  <c r="AI62" s="1"/>
  <c r="AH63"/>
  <c r="AH64"/>
  <c r="AI64" s="1"/>
  <c r="AH66"/>
  <c r="AH106"/>
  <c r="AH107"/>
  <c r="AH108"/>
  <c r="AI108" s="1"/>
  <c r="AH110"/>
  <c r="AI110" s="1"/>
  <c r="AH111"/>
  <c r="AI111" s="1"/>
  <c r="AH112"/>
  <c r="AI112" s="1"/>
  <c r="AH114"/>
  <c r="AH178"/>
  <c r="AH179"/>
  <c r="AI179" s="1"/>
  <c r="AH180"/>
  <c r="AI180" s="1"/>
  <c r="AH182"/>
  <c r="AH183"/>
  <c r="AH184"/>
  <c r="AI184" s="1"/>
  <c r="AH186"/>
  <c r="M191"/>
  <c r="Q8" i="67"/>
  <c r="Q24" s="1"/>
  <c r="T191" i="66"/>
  <c r="Z191"/>
  <c r="D24" i="67"/>
  <c r="H24"/>
  <c r="X191" i="66"/>
  <c r="S191"/>
  <c r="N191"/>
  <c r="T24" i="67"/>
  <c r="O191" i="66"/>
  <c r="AE191"/>
  <c r="M24" i="65"/>
  <c r="Y31" i="64"/>
  <c r="N9" i="65" s="1"/>
  <c r="AG55" i="64"/>
  <c r="V11" i="65" s="1"/>
  <c r="AG103" i="64"/>
  <c r="V15" i="65" s="1"/>
  <c r="AG175" i="64"/>
  <c r="V21" i="65" s="1"/>
  <c r="AH21" i="64"/>
  <c r="AH24"/>
  <c r="AH28"/>
  <c r="AH71"/>
  <c r="AI71" s="1"/>
  <c r="AH73"/>
  <c r="AI73" s="1"/>
  <c r="AH76"/>
  <c r="AI76" s="1"/>
  <c r="AC103"/>
  <c r="R15" i="65" s="1"/>
  <c r="AH117" i="64"/>
  <c r="AI117" s="1"/>
  <c r="AH120"/>
  <c r="AI120" s="1"/>
  <c r="AH123"/>
  <c r="AH125"/>
  <c r="AI125" s="1"/>
  <c r="AH141"/>
  <c r="AI141" s="1"/>
  <c r="AH143"/>
  <c r="AH145"/>
  <c r="AI145" s="1"/>
  <c r="AH148"/>
  <c r="AH10"/>
  <c r="AI10" s="1"/>
  <c r="AH11"/>
  <c r="AI11" s="1"/>
  <c r="AH13"/>
  <c r="AI13" s="1"/>
  <c r="AH14"/>
  <c r="AH15"/>
  <c r="AI15" s="1"/>
  <c r="AH17"/>
  <c r="AI17" s="1"/>
  <c r="AH18"/>
  <c r="AI18" s="1"/>
  <c r="AG31"/>
  <c r="V9" i="65" s="1"/>
  <c r="Y55" i="64"/>
  <c r="N11" i="65" s="1"/>
  <c r="AH58" i="64"/>
  <c r="AH59"/>
  <c r="AI59" s="1"/>
  <c r="AH61"/>
  <c r="AH62"/>
  <c r="AI62" s="1"/>
  <c r="AH63"/>
  <c r="AI63" s="1"/>
  <c r="AH65"/>
  <c r="AH66"/>
  <c r="AG79"/>
  <c r="V13" i="65" s="1"/>
  <c r="Y103" i="64"/>
  <c r="N15" i="65" s="1"/>
  <c r="AH106" i="64"/>
  <c r="AH107"/>
  <c r="AI107" s="1"/>
  <c r="AH109"/>
  <c r="AI109" s="1"/>
  <c r="AH110"/>
  <c r="AH111"/>
  <c r="AI111" s="1"/>
  <c r="AH113"/>
  <c r="AH114"/>
  <c r="AI114" s="1"/>
  <c r="AG127"/>
  <c r="V17" i="65" s="1"/>
  <c r="AG151" i="64"/>
  <c r="V19" i="65" s="1"/>
  <c r="Y175" i="64"/>
  <c r="N21" i="65" s="1"/>
  <c r="AH178" i="64"/>
  <c r="AI178" s="1"/>
  <c r="AH179"/>
  <c r="AI179" s="1"/>
  <c r="AH181"/>
  <c r="AI181" s="1"/>
  <c r="AH182"/>
  <c r="AH183"/>
  <c r="AI183" s="1"/>
  <c r="AH185"/>
  <c r="AI185" s="1"/>
  <c r="AH186"/>
  <c r="Y79"/>
  <c r="N13" i="65" s="1"/>
  <c r="Y127" i="64"/>
  <c r="N17" i="65" s="1"/>
  <c r="Y151" i="64"/>
  <c r="N19" i="65" s="1"/>
  <c r="AH23" i="64"/>
  <c r="AH25"/>
  <c r="AI25" s="1"/>
  <c r="AH27"/>
  <c r="AI27" s="1"/>
  <c r="AH29"/>
  <c r="AI29" s="1"/>
  <c r="AC55"/>
  <c r="R11" i="65" s="1"/>
  <c r="AH69" i="64"/>
  <c r="AI69" s="1"/>
  <c r="AH72"/>
  <c r="AI72" s="1"/>
  <c r="AH75"/>
  <c r="AI75" s="1"/>
  <c r="AH77"/>
  <c r="AI77" s="1"/>
  <c r="AH119"/>
  <c r="AI119" s="1"/>
  <c r="AH121"/>
  <c r="AI121" s="1"/>
  <c r="AH124"/>
  <c r="AH144"/>
  <c r="AH147"/>
  <c r="AI147" s="1"/>
  <c r="AH149"/>
  <c r="AI149" s="1"/>
  <c r="AC175"/>
  <c r="R21" i="65" s="1"/>
  <c r="AC31" i="64"/>
  <c r="R9" i="65" s="1"/>
  <c r="AH45" i="64"/>
  <c r="U55"/>
  <c r="J11" i="65" s="1"/>
  <c r="AH48" i="64"/>
  <c r="AH49"/>
  <c r="AI49" s="1"/>
  <c r="AH51"/>
  <c r="AI51" s="1"/>
  <c r="AH52"/>
  <c r="AI52" s="1"/>
  <c r="AH53"/>
  <c r="AI53" s="1"/>
  <c r="AC79"/>
  <c r="R13" i="65" s="1"/>
  <c r="AH93" i="64"/>
  <c r="AI93" s="1"/>
  <c r="U103"/>
  <c r="J15" i="65" s="1"/>
  <c r="AH96" i="64"/>
  <c r="AI96" s="1"/>
  <c r="AH97"/>
  <c r="AI97" s="1"/>
  <c r="AH99"/>
  <c r="AH100"/>
  <c r="AH101"/>
  <c r="AI101" s="1"/>
  <c r="AC127"/>
  <c r="R17" i="65" s="1"/>
  <c r="AC151" i="64"/>
  <c r="R19" i="65" s="1"/>
  <c r="AH165" i="64"/>
  <c r="U175"/>
  <c r="J21" i="65" s="1"/>
  <c r="AH168" i="64"/>
  <c r="AH169"/>
  <c r="AI169" s="1"/>
  <c r="AH171"/>
  <c r="AH172"/>
  <c r="AI172" s="1"/>
  <c r="AH173"/>
  <c r="AI173" s="1"/>
  <c r="T191"/>
  <c r="E24" i="65"/>
  <c r="I24"/>
  <c r="Q24"/>
  <c r="AH189" i="64"/>
  <c r="AE190" s="1"/>
  <c r="T23" i="65" s="1"/>
  <c r="X17"/>
  <c r="N191" i="64"/>
  <c r="X191"/>
  <c r="N23" i="65"/>
  <c r="AB191" i="64"/>
  <c r="C24" i="65"/>
  <c r="G24"/>
  <c r="R191" i="64"/>
  <c r="R23" i="65"/>
  <c r="K191" i="64"/>
  <c r="AD191"/>
  <c r="AH22" i="61"/>
  <c r="AI22" s="1"/>
  <c r="AH24"/>
  <c r="AH27"/>
  <c r="AH30"/>
  <c r="AH71"/>
  <c r="AI71" s="1"/>
  <c r="AH74"/>
  <c r="AI74" s="1"/>
  <c r="AH76"/>
  <c r="AH119"/>
  <c r="AH122"/>
  <c r="AI122" s="1"/>
  <c r="AH124"/>
  <c r="AH143"/>
  <c r="AH147"/>
  <c r="AH148"/>
  <c r="AI148" s="1"/>
  <c r="O191"/>
  <c r="I24" i="62"/>
  <c r="AH10" i="61"/>
  <c r="AH11"/>
  <c r="AI11" s="1"/>
  <c r="AH12"/>
  <c r="AH14"/>
  <c r="AH15"/>
  <c r="AH16"/>
  <c r="AI16" s="1"/>
  <c r="AH18"/>
  <c r="AI18" s="1"/>
  <c r="V191"/>
  <c r="P24" i="62"/>
  <c r="AF191" i="61"/>
  <c r="AH58"/>
  <c r="AH59"/>
  <c r="AH60"/>
  <c r="AH62"/>
  <c r="AI62" s="1"/>
  <c r="AH63"/>
  <c r="AH64"/>
  <c r="AH66"/>
  <c r="AH106"/>
  <c r="AI106" s="1"/>
  <c r="AH107"/>
  <c r="AI107" s="1"/>
  <c r="AH108"/>
  <c r="AH110"/>
  <c r="AH111"/>
  <c r="AH112"/>
  <c r="AH114"/>
  <c r="AH178"/>
  <c r="AH179"/>
  <c r="AI179" s="1"/>
  <c r="AH180"/>
  <c r="AI180" s="1"/>
  <c r="AH182"/>
  <c r="AH183"/>
  <c r="AH184"/>
  <c r="AI184" s="1"/>
  <c r="AH186"/>
  <c r="AI186" s="1"/>
  <c r="W191"/>
  <c r="Q24" i="62"/>
  <c r="AH23" i="61"/>
  <c r="AI23" s="1"/>
  <c r="AH26"/>
  <c r="AH28"/>
  <c r="AH70"/>
  <c r="AH72"/>
  <c r="AI72" s="1"/>
  <c r="AH75"/>
  <c r="AI75" s="1"/>
  <c r="AH78"/>
  <c r="AH118"/>
  <c r="AH120"/>
  <c r="AI120" s="1"/>
  <c r="AH123"/>
  <c r="AI123" s="1"/>
  <c r="AH126"/>
  <c r="AH142"/>
  <c r="AH144"/>
  <c r="AI144" s="1"/>
  <c r="AH146"/>
  <c r="AH150"/>
  <c r="N191"/>
  <c r="T191"/>
  <c r="Z191"/>
  <c r="T24" i="62"/>
  <c r="AH46" i="61"/>
  <c r="AH47"/>
  <c r="AI47" s="1"/>
  <c r="AH48"/>
  <c r="AH50"/>
  <c r="AH51"/>
  <c r="AH52"/>
  <c r="AI52" s="1"/>
  <c r="AH54"/>
  <c r="AH94"/>
  <c r="AH95"/>
  <c r="AH96"/>
  <c r="AI96" s="1"/>
  <c r="AH98"/>
  <c r="AI98" s="1"/>
  <c r="AH99"/>
  <c r="AH100"/>
  <c r="AH102"/>
  <c r="AI102" s="1"/>
  <c r="AH166"/>
  <c r="AI166" s="1"/>
  <c r="AH167"/>
  <c r="AH168"/>
  <c r="AH170"/>
  <c r="AH171"/>
  <c r="AH172"/>
  <c r="AH174"/>
  <c r="J191"/>
  <c r="H24" i="62"/>
  <c r="X191" i="61"/>
  <c r="S191"/>
  <c r="K191"/>
  <c r="R191"/>
  <c r="L24" i="62"/>
  <c r="AB191" i="61"/>
  <c r="AE191"/>
  <c r="E24" i="62"/>
  <c r="D24"/>
  <c r="AD191" i="61"/>
  <c r="B24" i="62"/>
  <c r="F24"/>
  <c r="M191" i="61"/>
  <c r="AA191"/>
  <c r="M24" i="60"/>
  <c r="S24"/>
  <c r="AG55" i="59"/>
  <c r="V11" i="60" s="1"/>
  <c r="Y79" i="59"/>
  <c r="N13" i="60" s="1"/>
  <c r="AH24" i="59"/>
  <c r="AI24" s="1"/>
  <c r="AH27"/>
  <c r="AH28"/>
  <c r="AH69"/>
  <c r="AH72"/>
  <c r="AH75"/>
  <c r="AH77"/>
  <c r="AI77" s="1"/>
  <c r="AC103"/>
  <c r="R15" i="60" s="1"/>
  <c r="Y115" i="59"/>
  <c r="N16" i="60" s="1"/>
  <c r="AH117" i="59"/>
  <c r="U127"/>
  <c r="J17" i="60" s="1"/>
  <c r="AH121" i="59"/>
  <c r="AH124"/>
  <c r="AH144"/>
  <c r="AH147"/>
  <c r="AH148"/>
  <c r="Y187"/>
  <c r="N22" i="60" s="1"/>
  <c r="AH10" i="59"/>
  <c r="AH11"/>
  <c r="AH13"/>
  <c r="AH14"/>
  <c r="AH15"/>
  <c r="AH17"/>
  <c r="AI17" s="1"/>
  <c r="AH18"/>
  <c r="AG31"/>
  <c r="V9" i="60" s="1"/>
  <c r="Y55" i="59"/>
  <c r="N11" i="60" s="1"/>
  <c r="AH58" i="59"/>
  <c r="AH59"/>
  <c r="AH61"/>
  <c r="AI61" s="1"/>
  <c r="AH62"/>
  <c r="AH63"/>
  <c r="AH65"/>
  <c r="AH66"/>
  <c r="AI66" s="1"/>
  <c r="AG79"/>
  <c r="V13" i="60" s="1"/>
  <c r="Y103" i="59"/>
  <c r="N15" i="60" s="1"/>
  <c r="AH106" i="59"/>
  <c r="AH107"/>
  <c r="AH109"/>
  <c r="AH110"/>
  <c r="AH111"/>
  <c r="AH113"/>
  <c r="AI113" s="1"/>
  <c r="AH114"/>
  <c r="AG127"/>
  <c r="V17" i="60" s="1"/>
  <c r="AG151" i="59"/>
  <c r="V19" i="60" s="1"/>
  <c r="Y175" i="59"/>
  <c r="N21" i="60" s="1"/>
  <c r="AH178" i="59"/>
  <c r="AH179"/>
  <c r="AH181"/>
  <c r="AH182"/>
  <c r="AI182" s="1"/>
  <c r="AH183"/>
  <c r="AH185"/>
  <c r="AI185" s="1"/>
  <c r="AH186"/>
  <c r="Z191"/>
  <c r="Y31"/>
  <c r="N9" i="60" s="1"/>
  <c r="Y127" i="59"/>
  <c r="N17" i="60" s="1"/>
  <c r="AH21" i="59"/>
  <c r="U31"/>
  <c r="J9" i="60" s="1"/>
  <c r="AH25" i="59"/>
  <c r="AH29"/>
  <c r="AI29" s="1"/>
  <c r="AC55"/>
  <c r="R11" i="60" s="1"/>
  <c r="Y67" i="59"/>
  <c r="N12" i="60" s="1"/>
  <c r="U79" i="59"/>
  <c r="J13" i="60" s="1"/>
  <c r="AH73" i="59"/>
  <c r="AI73" s="1"/>
  <c r="AH76"/>
  <c r="AG91"/>
  <c r="V14" i="60" s="1"/>
  <c r="AH120" i="59"/>
  <c r="AH123"/>
  <c r="AH125"/>
  <c r="AG139"/>
  <c r="V18" i="60" s="1"/>
  <c r="AH141" i="59"/>
  <c r="U151"/>
  <c r="J19" i="60" s="1"/>
  <c r="AH145" i="59"/>
  <c r="AH149"/>
  <c r="AI149" s="1"/>
  <c r="AC175"/>
  <c r="R21" i="60" s="1"/>
  <c r="AG19" i="59"/>
  <c r="V8" i="60" s="1"/>
  <c r="AC31" i="59"/>
  <c r="R9" i="60" s="1"/>
  <c r="Y43" i="59"/>
  <c r="N10" i="60" s="1"/>
  <c r="AH45" i="59"/>
  <c r="U55"/>
  <c r="J11" i="60" s="1"/>
  <c r="AH48" i="59"/>
  <c r="AH49"/>
  <c r="AI49" s="1"/>
  <c r="AH51"/>
  <c r="AH52"/>
  <c r="AI52" s="1"/>
  <c r="AH53"/>
  <c r="AG67"/>
  <c r="V12" i="60" s="1"/>
  <c r="AC79" i="59"/>
  <c r="R13" i="60" s="1"/>
  <c r="Y91" i="59"/>
  <c r="N14" i="60" s="1"/>
  <c r="AH93" i="59"/>
  <c r="U103"/>
  <c r="J15" i="60" s="1"/>
  <c r="AH96" i="59"/>
  <c r="AH97"/>
  <c r="AI97" s="1"/>
  <c r="AH99"/>
  <c r="AH100"/>
  <c r="AH101"/>
  <c r="AG115"/>
  <c r="V16" i="60" s="1"/>
  <c r="AC127" i="59"/>
  <c r="R17" i="60" s="1"/>
  <c r="Y139" i="59"/>
  <c r="N18" i="60" s="1"/>
  <c r="AC151" i="59"/>
  <c r="R19" i="60" s="1"/>
  <c r="Y163" i="59"/>
  <c r="N20" i="60" s="1"/>
  <c r="AH165" i="59"/>
  <c r="U175"/>
  <c r="J21" i="60" s="1"/>
  <c r="AH168" i="59"/>
  <c r="AH169"/>
  <c r="AI169" s="1"/>
  <c r="AH171"/>
  <c r="AH172"/>
  <c r="AH173"/>
  <c r="AG187"/>
  <c r="V22" i="60" s="1"/>
  <c r="T191" i="59"/>
  <c r="E24" i="60"/>
  <c r="I24"/>
  <c r="O24"/>
  <c r="Y190" i="59"/>
  <c r="N23" i="60" s="1"/>
  <c r="AB191" i="59"/>
  <c r="C24" i="60"/>
  <c r="Q24"/>
  <c r="R191" i="59"/>
  <c r="K24" i="60"/>
  <c r="U24"/>
  <c r="AG190" i="59"/>
  <c r="V23" i="60" s="1"/>
  <c r="N191" i="59"/>
  <c r="X191"/>
  <c r="AF191"/>
  <c r="G24" i="60"/>
  <c r="AH189" i="59"/>
  <c r="AI189" s="1"/>
  <c r="U190"/>
  <c r="J23" i="60" s="1"/>
  <c r="AC190" i="59"/>
  <c r="R23" i="60" s="1"/>
  <c r="K191" i="59"/>
  <c r="V191"/>
  <c r="AD191"/>
  <c r="AH34" i="54"/>
  <c r="AI34" s="1"/>
  <c r="AH36"/>
  <c r="AH38"/>
  <c r="AI38" s="1"/>
  <c r="AH40"/>
  <c r="AH42"/>
  <c r="AI42" s="1"/>
  <c r="AH82"/>
  <c r="AH84"/>
  <c r="AI84" s="1"/>
  <c r="AH86"/>
  <c r="AH88"/>
  <c r="AI88" s="1"/>
  <c r="AH90"/>
  <c r="AH130"/>
  <c r="AI130" s="1"/>
  <c r="AH132"/>
  <c r="AH134"/>
  <c r="AI134" s="1"/>
  <c r="AH136"/>
  <c r="AH138"/>
  <c r="AH154"/>
  <c r="AH156"/>
  <c r="AI156" s="1"/>
  <c r="AH158"/>
  <c r="AI158" s="1"/>
  <c r="AH160"/>
  <c r="AI160" s="1"/>
  <c r="AH162"/>
  <c r="K191"/>
  <c r="R191"/>
  <c r="AH22"/>
  <c r="AH23"/>
  <c r="AH24"/>
  <c r="AI24" s="1"/>
  <c r="AH25"/>
  <c r="AH26"/>
  <c r="AH27"/>
  <c r="AH28"/>
  <c r="AI28" s="1"/>
  <c r="AH29"/>
  <c r="AH30"/>
  <c r="AH70"/>
  <c r="AH71"/>
  <c r="AI71" s="1"/>
  <c r="AH72"/>
  <c r="AH73"/>
  <c r="AI73" s="1"/>
  <c r="AH74"/>
  <c r="AH75"/>
  <c r="AI75" s="1"/>
  <c r="AH76"/>
  <c r="AH77"/>
  <c r="AH78"/>
  <c r="AH118"/>
  <c r="AI118" s="1"/>
  <c r="AH119"/>
  <c r="AH120"/>
  <c r="AI120" s="1"/>
  <c r="AH121"/>
  <c r="AH122"/>
  <c r="AI122" s="1"/>
  <c r="AH123"/>
  <c r="AI123" s="1"/>
  <c r="AH124"/>
  <c r="AI124" s="1"/>
  <c r="AH125"/>
  <c r="AH126"/>
  <c r="AI126" s="1"/>
  <c r="AH141"/>
  <c r="AI141" s="1"/>
  <c r="U151"/>
  <c r="J19" i="55" s="1"/>
  <c r="AH143" i="54"/>
  <c r="AH144"/>
  <c r="AH145"/>
  <c r="AH146"/>
  <c r="AI146" s="1"/>
  <c r="AH147"/>
  <c r="AH148"/>
  <c r="AH149"/>
  <c r="AH150"/>
  <c r="AI150" s="1"/>
  <c r="U175"/>
  <c r="J21" i="55" s="1"/>
  <c r="M191" i="54"/>
  <c r="AD191"/>
  <c r="AH33"/>
  <c r="AH35"/>
  <c r="AI35" s="1"/>
  <c r="AH37"/>
  <c r="AH39"/>
  <c r="AH41"/>
  <c r="AI41" s="1"/>
  <c r="AH81"/>
  <c r="AI81" s="1"/>
  <c r="AH83"/>
  <c r="AI83" s="1"/>
  <c r="AH85"/>
  <c r="AH87"/>
  <c r="AH89"/>
  <c r="AH131"/>
  <c r="AI131" s="1"/>
  <c r="AH133"/>
  <c r="AH135"/>
  <c r="AI135" s="1"/>
  <c r="AH137"/>
  <c r="AI137" s="1"/>
  <c r="AH155"/>
  <c r="AH157"/>
  <c r="AH159"/>
  <c r="AH161"/>
  <c r="AI161" s="1"/>
  <c r="AH9"/>
  <c r="AH10"/>
  <c r="AH11"/>
  <c r="AH12"/>
  <c r="AH13"/>
  <c r="AH14"/>
  <c r="AH15"/>
  <c r="AH16"/>
  <c r="AH17"/>
  <c r="AH18"/>
  <c r="AH57"/>
  <c r="AI57" s="1"/>
  <c r="AH58"/>
  <c r="AI58" s="1"/>
  <c r="AH59"/>
  <c r="AI59" s="1"/>
  <c r="AH60"/>
  <c r="AH61"/>
  <c r="AI61" s="1"/>
  <c r="AH62"/>
  <c r="AI62" s="1"/>
  <c r="AH63"/>
  <c r="AI63" s="1"/>
  <c r="AH64"/>
  <c r="AH65"/>
  <c r="AI65" s="1"/>
  <c r="AH66"/>
  <c r="AI66" s="1"/>
  <c r="AH105"/>
  <c r="AH106"/>
  <c r="AH107"/>
  <c r="AI107" s="1"/>
  <c r="AH108"/>
  <c r="AI108" s="1"/>
  <c r="AH109"/>
  <c r="AI109" s="1"/>
  <c r="AH110"/>
  <c r="AH111"/>
  <c r="AI111" s="1"/>
  <c r="AH112"/>
  <c r="AI112" s="1"/>
  <c r="AH113"/>
  <c r="AI113" s="1"/>
  <c r="AH114"/>
  <c r="AH178"/>
  <c r="AI178" s="1"/>
  <c r="AH179"/>
  <c r="AH180"/>
  <c r="AI180" s="1"/>
  <c r="AH181"/>
  <c r="AH182"/>
  <c r="AI182" s="1"/>
  <c r="AH183"/>
  <c r="AI183" s="1"/>
  <c r="AH184"/>
  <c r="AI184" s="1"/>
  <c r="AH185"/>
  <c r="AH186"/>
  <c r="AI186" s="1"/>
  <c r="AE191"/>
  <c r="V191"/>
  <c r="AA191"/>
  <c r="Z191"/>
  <c r="J191"/>
  <c r="W191"/>
  <c r="U190"/>
  <c r="J23" i="55" s="1"/>
  <c r="O191" i="54"/>
  <c r="S191"/>
  <c r="E24" i="55"/>
  <c r="I24"/>
  <c r="T24"/>
  <c r="Y127" i="52"/>
  <c r="N17" i="53" s="1"/>
  <c r="V191" i="52"/>
  <c r="AH22"/>
  <c r="AH24"/>
  <c r="AH26"/>
  <c r="AI26" s="1"/>
  <c r="AH28"/>
  <c r="AH30"/>
  <c r="AH70"/>
  <c r="AH72"/>
  <c r="AI72" s="1"/>
  <c r="AH74"/>
  <c r="AI74" s="1"/>
  <c r="AH76"/>
  <c r="AH78"/>
  <c r="Y115"/>
  <c r="N16" i="53" s="1"/>
  <c r="AH119" i="52"/>
  <c r="AI119" s="1"/>
  <c r="AH121"/>
  <c r="AH123"/>
  <c r="AH125"/>
  <c r="AI125" s="1"/>
  <c r="AH141"/>
  <c r="AH143"/>
  <c r="AH145"/>
  <c r="AH147"/>
  <c r="AI147" s="1"/>
  <c r="AH149"/>
  <c r="AH9"/>
  <c r="AH10"/>
  <c r="AH11"/>
  <c r="AH12"/>
  <c r="AI12" s="1"/>
  <c r="AH13"/>
  <c r="AH14"/>
  <c r="AH15"/>
  <c r="AI15" s="1"/>
  <c r="AH16"/>
  <c r="AI16" s="1"/>
  <c r="AH17"/>
  <c r="AH18"/>
  <c r="AG31"/>
  <c r="V9" i="53" s="1"/>
  <c r="Y55" i="52"/>
  <c r="N11" i="53" s="1"/>
  <c r="AH57" i="52"/>
  <c r="AH58"/>
  <c r="AH59"/>
  <c r="AH60"/>
  <c r="AI60" s="1"/>
  <c r="AH61"/>
  <c r="AH62"/>
  <c r="AH63"/>
  <c r="AI63" s="1"/>
  <c r="AH64"/>
  <c r="AI64" s="1"/>
  <c r="AH65"/>
  <c r="AH66"/>
  <c r="AG79"/>
  <c r="V13" i="53" s="1"/>
  <c r="Y103" i="52"/>
  <c r="N15" i="53" s="1"/>
  <c r="AH105" i="52"/>
  <c r="AH106"/>
  <c r="AH107"/>
  <c r="AH108"/>
  <c r="AH109"/>
  <c r="AH110"/>
  <c r="AH111"/>
  <c r="AH112"/>
  <c r="AH113"/>
  <c r="AH114"/>
  <c r="AG127"/>
  <c r="V17" i="53" s="1"/>
  <c r="AG151" i="52"/>
  <c r="V19" i="53" s="1"/>
  <c r="Y175" i="52"/>
  <c r="N21" i="53" s="1"/>
  <c r="AH178" i="52"/>
  <c r="AH179"/>
  <c r="AI179" s="1"/>
  <c r="AH180"/>
  <c r="AH181"/>
  <c r="AH182"/>
  <c r="AH183"/>
  <c r="AI183" s="1"/>
  <c r="AH184"/>
  <c r="AH185"/>
  <c r="AH186"/>
  <c r="R191"/>
  <c r="AG55"/>
  <c r="V11" i="53" s="1"/>
  <c r="AG103" i="52"/>
  <c r="V15" i="53" s="1"/>
  <c r="Y19" i="52"/>
  <c r="AH23"/>
  <c r="AI23" s="1"/>
  <c r="AH25"/>
  <c r="AI25" s="1"/>
  <c r="AH27"/>
  <c r="AH29"/>
  <c r="AG43"/>
  <c r="V10" i="53" s="1"/>
  <c r="AH71" i="52"/>
  <c r="AI71" s="1"/>
  <c r="AH73"/>
  <c r="AH75"/>
  <c r="AH77"/>
  <c r="AI77" s="1"/>
  <c r="AH118"/>
  <c r="AI118" s="1"/>
  <c r="AH120"/>
  <c r="AH122"/>
  <c r="AI122" s="1"/>
  <c r="AH124"/>
  <c r="AI124" s="1"/>
  <c r="AH126"/>
  <c r="AH142"/>
  <c r="AH144"/>
  <c r="AI144" s="1"/>
  <c r="AH146"/>
  <c r="AI146" s="1"/>
  <c r="AH148"/>
  <c r="AH150"/>
  <c r="T191"/>
  <c r="AG19"/>
  <c r="V8" i="53" s="1"/>
  <c r="E24"/>
  <c r="I24"/>
  <c r="O24"/>
  <c r="T24"/>
  <c r="Y43" i="52"/>
  <c r="N10" i="53" s="1"/>
  <c r="AH46" i="52"/>
  <c r="AH47"/>
  <c r="AI47" s="1"/>
  <c r="AH48"/>
  <c r="AH49"/>
  <c r="AI49" s="1"/>
  <c r="AH50"/>
  <c r="AH51"/>
  <c r="AI51" s="1"/>
  <c r="AH52"/>
  <c r="AH53"/>
  <c r="AI53" s="1"/>
  <c r="AH54"/>
  <c r="AG67"/>
  <c r="V12" i="53" s="1"/>
  <c r="Y91" i="52"/>
  <c r="N14" i="53" s="1"/>
  <c r="AH94" i="52"/>
  <c r="AI94" s="1"/>
  <c r="AH95"/>
  <c r="AH96"/>
  <c r="AH97"/>
  <c r="AI97" s="1"/>
  <c r="AH98"/>
  <c r="AI98" s="1"/>
  <c r="AH99"/>
  <c r="AH100"/>
  <c r="AH101"/>
  <c r="AI101" s="1"/>
  <c r="AH102"/>
  <c r="AI102" s="1"/>
  <c r="AG115"/>
  <c r="V16" i="53" s="1"/>
  <c r="Y139" i="52"/>
  <c r="N18" i="53" s="1"/>
  <c r="Y163" i="52"/>
  <c r="N20" i="53" s="1"/>
  <c r="AH165" i="52"/>
  <c r="AI165" s="1"/>
  <c r="AH166"/>
  <c r="AH167"/>
  <c r="AH168"/>
  <c r="AI168" s="1"/>
  <c r="AH169"/>
  <c r="AI169" s="1"/>
  <c r="AH170"/>
  <c r="AH171"/>
  <c r="AH172"/>
  <c r="AI172" s="1"/>
  <c r="AH173"/>
  <c r="AI173" s="1"/>
  <c r="AH174"/>
  <c r="AG187"/>
  <c r="V22" i="53" s="1"/>
  <c r="K191" i="52"/>
  <c r="Z191"/>
  <c r="AD191"/>
  <c r="Y190"/>
  <c r="N23" i="53" s="1"/>
  <c r="AB191" i="52"/>
  <c r="AH189"/>
  <c r="J191"/>
  <c r="O191"/>
  <c r="AG190"/>
  <c r="V23" i="53" s="1"/>
  <c r="N191" i="52"/>
  <c r="X191"/>
  <c r="AF191"/>
  <c r="AG191"/>
  <c r="AI46"/>
  <c r="AI48"/>
  <c r="AI50"/>
  <c r="AI52"/>
  <c r="AI54"/>
  <c r="AI95"/>
  <c r="AI96"/>
  <c r="AI99"/>
  <c r="AI100"/>
  <c r="AI166"/>
  <c r="AI167"/>
  <c r="AI170"/>
  <c r="AI171"/>
  <c r="AI174"/>
  <c r="V8" i="55"/>
  <c r="V24" s="1"/>
  <c r="AG191" i="54"/>
  <c r="AI46"/>
  <c r="AI47"/>
  <c r="AI48"/>
  <c r="AI49"/>
  <c r="AI50"/>
  <c r="AI51"/>
  <c r="AI52"/>
  <c r="AI53"/>
  <c r="AI54"/>
  <c r="AI94"/>
  <c r="AI95"/>
  <c r="AI96"/>
  <c r="AI97"/>
  <c r="AI98"/>
  <c r="AI99"/>
  <c r="AI100"/>
  <c r="AI101"/>
  <c r="AI102"/>
  <c r="AI22" i="52"/>
  <c r="AI24"/>
  <c r="AI27"/>
  <c r="AI29"/>
  <c r="AI70"/>
  <c r="AI76"/>
  <c r="AI78"/>
  <c r="AI120"/>
  <c r="AI126"/>
  <c r="AI142"/>
  <c r="AI148"/>
  <c r="AI150"/>
  <c r="AI22" i="54"/>
  <c r="AI23"/>
  <c r="AI25"/>
  <c r="AI26"/>
  <c r="AI27"/>
  <c r="AI29"/>
  <c r="AI30"/>
  <c r="AI70"/>
  <c r="AI72"/>
  <c r="AI74"/>
  <c r="AI76"/>
  <c r="AI77"/>
  <c r="AI78"/>
  <c r="AI119"/>
  <c r="AI121"/>
  <c r="G24" i="53"/>
  <c r="Q24"/>
  <c r="Q24" i="55"/>
  <c r="Y191" i="52"/>
  <c r="N8" i="53"/>
  <c r="AI28" i="52"/>
  <c r="AI30"/>
  <c r="AI73"/>
  <c r="AI75"/>
  <c r="AI121"/>
  <c r="AI123"/>
  <c r="AI141"/>
  <c r="AI143"/>
  <c r="AI145"/>
  <c r="AI149"/>
  <c r="N8" i="55"/>
  <c r="N24" s="1"/>
  <c r="Y191" i="54"/>
  <c r="C24" i="53"/>
  <c r="L24"/>
  <c r="L24" i="55"/>
  <c r="AI165" i="54"/>
  <c r="AI167"/>
  <c r="AI168"/>
  <c r="AI169"/>
  <c r="AI170"/>
  <c r="AI171"/>
  <c r="AI172"/>
  <c r="AI173"/>
  <c r="AI174"/>
  <c r="Y191" i="59"/>
  <c r="N8" i="60"/>
  <c r="AI21" i="59"/>
  <c r="AI25"/>
  <c r="AI27"/>
  <c r="AI69"/>
  <c r="AI75"/>
  <c r="AI117"/>
  <c r="AI121"/>
  <c r="AI123"/>
  <c r="AI125"/>
  <c r="AI141"/>
  <c r="AI145"/>
  <c r="AI147"/>
  <c r="AI34" i="61"/>
  <c r="AI36"/>
  <c r="AI38"/>
  <c r="AI40"/>
  <c r="AI42"/>
  <c r="AI82"/>
  <c r="AI84"/>
  <c r="AI86"/>
  <c r="AI88"/>
  <c r="AI90"/>
  <c r="AI130"/>
  <c r="AI132"/>
  <c r="AI134"/>
  <c r="AI136"/>
  <c r="AI138"/>
  <c r="AI154"/>
  <c r="AI156"/>
  <c r="AI158"/>
  <c r="AI160"/>
  <c r="AI162"/>
  <c r="AI61" i="64"/>
  <c r="AI65"/>
  <c r="AI113"/>
  <c r="AI22" i="66"/>
  <c r="AI30"/>
  <c r="AI70"/>
  <c r="AI78"/>
  <c r="AI118"/>
  <c r="X19" i="67" s="1"/>
  <c r="AI122" i="66"/>
  <c r="AI126"/>
  <c r="AI142"/>
  <c r="AI146"/>
  <c r="AI150"/>
  <c r="AI37" i="74"/>
  <c r="AI85"/>
  <c r="AI133"/>
  <c r="AI157"/>
  <c r="AI112" i="76"/>
  <c r="AC191" i="52"/>
  <c r="R8" i="53"/>
  <c r="R24" s="1"/>
  <c r="AH43" i="52"/>
  <c r="AI33"/>
  <c r="AI34"/>
  <c r="AI35"/>
  <c r="AI36"/>
  <c r="AI37"/>
  <c r="AI38"/>
  <c r="AI39"/>
  <c r="AI40"/>
  <c r="AI41"/>
  <c r="AI42"/>
  <c r="AH91"/>
  <c r="AI81"/>
  <c r="AI82"/>
  <c r="AI83"/>
  <c r="AI84"/>
  <c r="AI85"/>
  <c r="AI86"/>
  <c r="AI87"/>
  <c r="AI88"/>
  <c r="AI89"/>
  <c r="AI90"/>
  <c r="AI130"/>
  <c r="AI131"/>
  <c r="AI132"/>
  <c r="D24" i="53"/>
  <c r="H24"/>
  <c r="M24"/>
  <c r="S24"/>
  <c r="AI125" i="54"/>
  <c r="AI143"/>
  <c r="AI144"/>
  <c r="AI145"/>
  <c r="AI147"/>
  <c r="AI148"/>
  <c r="AI149"/>
  <c r="AG191" i="59"/>
  <c r="AI45"/>
  <c r="AI51"/>
  <c r="AI53"/>
  <c r="AI93"/>
  <c r="AI99"/>
  <c r="AI101"/>
  <c r="AI165"/>
  <c r="AI171"/>
  <c r="AI173"/>
  <c r="AI10" i="61"/>
  <c r="AI12"/>
  <c r="AI14"/>
  <c r="AI58"/>
  <c r="AI60"/>
  <c r="AI64"/>
  <c r="AI66"/>
  <c r="AI108"/>
  <c r="AI110"/>
  <c r="AI112"/>
  <c r="AI114"/>
  <c r="AI178"/>
  <c r="AI182"/>
  <c r="AI41" i="64"/>
  <c r="AI85"/>
  <c r="AI137"/>
  <c r="AI157"/>
  <c r="AI161"/>
  <c r="AI46" i="66"/>
  <c r="AI50"/>
  <c r="AI54"/>
  <c r="AI94"/>
  <c r="AI98"/>
  <c r="AI102"/>
  <c r="AI166"/>
  <c r="AI170"/>
  <c r="AI174"/>
  <c r="AI41" i="76"/>
  <c r="AI89"/>
  <c r="AI136"/>
  <c r="AI9" i="52"/>
  <c r="AI10"/>
  <c r="AI13"/>
  <c r="AI14"/>
  <c r="AI17"/>
  <c r="AI18"/>
  <c r="AI57"/>
  <c r="AI58"/>
  <c r="AI61"/>
  <c r="AI62"/>
  <c r="AI65"/>
  <c r="AI66"/>
  <c r="AI105"/>
  <c r="AI106"/>
  <c r="AI107"/>
  <c r="AI108"/>
  <c r="AI109"/>
  <c r="AI110"/>
  <c r="AI111"/>
  <c r="AI112"/>
  <c r="AI113"/>
  <c r="AI114"/>
  <c r="K24" i="53"/>
  <c r="P24"/>
  <c r="U24"/>
  <c r="AI133" i="52"/>
  <c r="AI134"/>
  <c r="AI135"/>
  <c r="AI136"/>
  <c r="AI137"/>
  <c r="AI138"/>
  <c r="AI154"/>
  <c r="AI155"/>
  <c r="AI156"/>
  <c r="AI157"/>
  <c r="AI158"/>
  <c r="AI159"/>
  <c r="AI160"/>
  <c r="AI161"/>
  <c r="AI162"/>
  <c r="R8" i="55"/>
  <c r="R24" s="1"/>
  <c r="AC191" i="54"/>
  <c r="AI33"/>
  <c r="AI36"/>
  <c r="AI37"/>
  <c r="AI39"/>
  <c r="AI40"/>
  <c r="AI82"/>
  <c r="AI85"/>
  <c r="AI86"/>
  <c r="AI87"/>
  <c r="AI89"/>
  <c r="AI90"/>
  <c r="AI132"/>
  <c r="AI133"/>
  <c r="AI136"/>
  <c r="AI138"/>
  <c r="AI154"/>
  <c r="AI155"/>
  <c r="AI157"/>
  <c r="AI159"/>
  <c r="AI162"/>
  <c r="J8" i="60"/>
  <c r="AI11" i="59"/>
  <c r="AI13"/>
  <c r="AI15"/>
  <c r="AI59"/>
  <c r="AI63"/>
  <c r="AI65"/>
  <c r="AI107"/>
  <c r="AI109"/>
  <c r="AI111"/>
  <c r="AI179"/>
  <c r="AI181"/>
  <c r="AI183"/>
  <c r="AI24" i="61"/>
  <c r="AI26"/>
  <c r="AI28"/>
  <c r="AI30"/>
  <c r="AI70"/>
  <c r="AI76"/>
  <c r="AI78"/>
  <c r="AI118"/>
  <c r="AI124"/>
  <c r="AI126"/>
  <c r="AI142"/>
  <c r="AI146"/>
  <c r="AI150"/>
  <c r="AI99" i="64"/>
  <c r="AI171"/>
  <c r="AI10" i="66"/>
  <c r="AI14"/>
  <c r="AI18"/>
  <c r="AI58"/>
  <c r="AI66"/>
  <c r="AI106"/>
  <c r="AI114"/>
  <c r="AI178"/>
  <c r="AI182"/>
  <c r="AI186"/>
  <c r="AI51" i="76"/>
  <c r="AI172"/>
  <c r="AI37" i="78"/>
  <c r="AI85"/>
  <c r="AI133"/>
  <c r="AI157"/>
  <c r="AI46" i="80"/>
  <c r="AI94"/>
  <c r="D24" i="55"/>
  <c r="H24"/>
  <c r="M24"/>
  <c r="AI178" i="52"/>
  <c r="AI180"/>
  <c r="AI181"/>
  <c r="AI182"/>
  <c r="AI184"/>
  <c r="AI185"/>
  <c r="AI186"/>
  <c r="AI9" i="54"/>
  <c r="AI10"/>
  <c r="AI11"/>
  <c r="AI12"/>
  <c r="AI13"/>
  <c r="AI14"/>
  <c r="AI15"/>
  <c r="AI16"/>
  <c r="AI17"/>
  <c r="AI18"/>
  <c r="AI60"/>
  <c r="AI64"/>
  <c r="AI106"/>
  <c r="AI110"/>
  <c r="AI114"/>
  <c r="AI181"/>
  <c r="AI185"/>
  <c r="AC191" i="59"/>
  <c r="R8" i="60"/>
  <c r="R24" s="1"/>
  <c r="AI35" i="59"/>
  <c r="AI37"/>
  <c r="AI39"/>
  <c r="AI41"/>
  <c r="AI83"/>
  <c r="AI85"/>
  <c r="AI87"/>
  <c r="AI89"/>
  <c r="AI131"/>
  <c r="AI133"/>
  <c r="AI135"/>
  <c r="AI137"/>
  <c r="AI155"/>
  <c r="AI157"/>
  <c r="AI159"/>
  <c r="AI161"/>
  <c r="AI46" i="61"/>
  <c r="AI48"/>
  <c r="AI50"/>
  <c r="AI54"/>
  <c r="AI94"/>
  <c r="AI100"/>
  <c r="AI168"/>
  <c r="AI170"/>
  <c r="AI172"/>
  <c r="AI174"/>
  <c r="AI23" i="64"/>
  <c r="AI123"/>
  <c r="AI143"/>
  <c r="AI42" i="66"/>
  <c r="AI90"/>
  <c r="AI130"/>
  <c r="AI138"/>
  <c r="AI154"/>
  <c r="AI158"/>
  <c r="AI27" i="76"/>
  <c r="AI124"/>
  <c r="AI109" i="78"/>
  <c r="AI181"/>
  <c r="AI22" i="80"/>
  <c r="AI70"/>
  <c r="AI118"/>
  <c r="AI181" i="87"/>
  <c r="B24" i="55"/>
  <c r="F24"/>
  <c r="P24"/>
  <c r="U24"/>
  <c r="V191" i="66"/>
  <c r="K8" i="67"/>
  <c r="K24" s="1"/>
  <c r="R8" i="77"/>
  <c r="AI13" i="76"/>
  <c r="AI61"/>
  <c r="AI113" i="78"/>
  <c r="AI185"/>
  <c r="AI10" i="80"/>
  <c r="AI26"/>
  <c r="AI58"/>
  <c r="AI74"/>
  <c r="AI106"/>
  <c r="AI122"/>
  <c r="AI146"/>
  <c r="K191" i="82"/>
  <c r="C8" i="83"/>
  <c r="C24" s="1"/>
  <c r="R191" i="82"/>
  <c r="G8" i="83"/>
  <c r="G24" s="1"/>
  <c r="AI41" i="82"/>
  <c r="AI134"/>
  <c r="V8" i="86"/>
  <c r="AI129" i="85"/>
  <c r="AI121" i="87"/>
  <c r="AI45" i="64"/>
  <c r="AI165"/>
  <c r="AI41" i="74"/>
  <c r="AI89"/>
  <c r="AI137"/>
  <c r="AI161"/>
  <c r="V8" i="77"/>
  <c r="AI21" i="76"/>
  <c r="AI23" i="78"/>
  <c r="AI71"/>
  <c r="AI119"/>
  <c r="AI143"/>
  <c r="AI86" i="80"/>
  <c r="AI102"/>
  <c r="AI134"/>
  <c r="AI174"/>
  <c r="AI34" i="82"/>
  <c r="AI64" i="85"/>
  <c r="AI46" i="87"/>
  <c r="AI54"/>
  <c r="U19" i="52"/>
  <c r="AH21"/>
  <c r="U43"/>
  <c r="J10" i="53" s="1"/>
  <c r="AH45" i="52"/>
  <c r="U67"/>
  <c r="J12" i="53" s="1"/>
  <c r="AH69" i="52"/>
  <c r="U91"/>
  <c r="J14" i="53" s="1"/>
  <c r="AH93" i="52"/>
  <c r="U115"/>
  <c r="J16" i="53" s="1"/>
  <c r="AH117" i="52"/>
  <c r="U151"/>
  <c r="J19" i="53" s="1"/>
  <c r="AH153" i="52"/>
  <c r="U175"/>
  <c r="J21" i="53" s="1"/>
  <c r="AH177" i="52"/>
  <c r="U190"/>
  <c r="J23" i="53" s="1"/>
  <c r="B8"/>
  <c r="B24" s="1"/>
  <c r="F8"/>
  <c r="F24" s="1"/>
  <c r="AH142" i="54"/>
  <c r="AH166"/>
  <c r="C8" i="55"/>
  <c r="C24" s="1"/>
  <c r="G8"/>
  <c r="G24" s="1"/>
  <c r="K8"/>
  <c r="K24" s="1"/>
  <c r="O8"/>
  <c r="O24" s="1"/>
  <c r="S8"/>
  <c r="S24" s="1"/>
  <c r="AI10" i="59"/>
  <c r="AI18"/>
  <c r="AH33"/>
  <c r="AI38"/>
  <c r="AH47"/>
  <c r="AI58"/>
  <c r="AI72"/>
  <c r="AH81"/>
  <c r="AI86"/>
  <c r="AH95"/>
  <c r="AI100"/>
  <c r="AI106"/>
  <c r="AI114"/>
  <c r="AI120"/>
  <c r="AH129"/>
  <c r="AI134"/>
  <c r="AI144"/>
  <c r="AH153"/>
  <c r="AI158"/>
  <c r="AH167"/>
  <c r="AI172"/>
  <c r="AI178"/>
  <c r="AI186"/>
  <c r="B24" i="60"/>
  <c r="N24" i="62"/>
  <c r="AI15" i="61"/>
  <c r="AI39"/>
  <c r="AI63"/>
  <c r="AI87"/>
  <c r="AI95"/>
  <c r="AI111"/>
  <c r="AI119"/>
  <c r="AI135"/>
  <c r="AI147"/>
  <c r="AI155"/>
  <c r="AI171"/>
  <c r="Y191"/>
  <c r="AG191"/>
  <c r="U31" i="64"/>
  <c r="J9" i="65" s="1"/>
  <c r="AI42" i="64"/>
  <c r="AH47"/>
  <c r="AI58"/>
  <c r="U79"/>
  <c r="J13" i="65" s="1"/>
  <c r="AH95" i="64"/>
  <c r="AI100"/>
  <c r="AI106"/>
  <c r="U127"/>
  <c r="J17" i="65" s="1"/>
  <c r="U151" i="64"/>
  <c r="J19" i="65" s="1"/>
  <c r="AI162" i="64"/>
  <c r="AH167"/>
  <c r="J23" i="65"/>
  <c r="B24"/>
  <c r="AI51" i="66"/>
  <c r="AI83"/>
  <c r="AI99"/>
  <c r="AI155"/>
  <c r="AI171"/>
  <c r="M8" i="67"/>
  <c r="M24" s="1"/>
  <c r="AH23" i="74"/>
  <c r="AI34"/>
  <c r="AH71"/>
  <c r="AI82"/>
  <c r="AH119"/>
  <c r="AI130"/>
  <c r="AH143"/>
  <c r="AI154"/>
  <c r="AI172"/>
  <c r="AI24" i="76"/>
  <c r="AH33"/>
  <c r="AI62"/>
  <c r="AI72"/>
  <c r="AH81"/>
  <c r="AC115"/>
  <c r="R16" i="77" s="1"/>
  <c r="AI18" i="78"/>
  <c r="E24" i="79"/>
  <c r="I24"/>
  <c r="O24"/>
  <c r="T24"/>
  <c r="AI186" i="78"/>
  <c r="B24" i="79"/>
  <c r="AI27" i="80"/>
  <c r="AI75"/>
  <c r="AI107"/>
  <c r="AI123"/>
  <c r="AI147"/>
  <c r="AI179"/>
  <c r="AH131" i="85"/>
  <c r="AI122" i="87"/>
  <c r="M191" i="52"/>
  <c r="S191"/>
  <c r="W191"/>
  <c r="AA191"/>
  <c r="AE191"/>
  <c r="U19" i="54"/>
  <c r="AH21"/>
  <c r="U43"/>
  <c r="J10" i="55" s="1"/>
  <c r="AH45" i="54"/>
  <c r="U67"/>
  <c r="J12" i="55" s="1"/>
  <c r="AH69" i="54"/>
  <c r="U91"/>
  <c r="J14" i="55" s="1"/>
  <c r="AH93" i="54"/>
  <c r="U115"/>
  <c r="J16" i="55" s="1"/>
  <c r="AH117" i="54"/>
  <c r="AH153"/>
  <c r="AH177"/>
  <c r="N191"/>
  <c r="T191"/>
  <c r="X191"/>
  <c r="AB191"/>
  <c r="AF191"/>
  <c r="AH12" i="59"/>
  <c r="M191"/>
  <c r="S191"/>
  <c r="W191"/>
  <c r="AA191"/>
  <c r="AE191"/>
  <c r="AH26"/>
  <c r="AH40"/>
  <c r="AH46"/>
  <c r="AH54"/>
  <c r="AH60"/>
  <c r="AH74"/>
  <c r="AH88"/>
  <c r="AH94"/>
  <c r="AH102"/>
  <c r="AH108"/>
  <c r="AH122"/>
  <c r="AH136"/>
  <c r="AH146"/>
  <c r="AH160"/>
  <c r="AH166"/>
  <c r="AH174"/>
  <c r="AH180"/>
  <c r="H8" i="60"/>
  <c r="H24" s="1"/>
  <c r="P8"/>
  <c r="P24" s="1"/>
  <c r="U19" i="61"/>
  <c r="AH17"/>
  <c r="AC31"/>
  <c r="R9" i="62" s="1"/>
  <c r="AH25" i="61"/>
  <c r="U43"/>
  <c r="J10" i="62" s="1"/>
  <c r="AH41" i="61"/>
  <c r="AC55"/>
  <c r="R11" i="62" s="1"/>
  <c r="AH49" i="61"/>
  <c r="U67"/>
  <c r="J12" i="62" s="1"/>
  <c r="AH65" i="61"/>
  <c r="AC79"/>
  <c r="R13" i="62" s="1"/>
  <c r="AH73" i="61"/>
  <c r="U91"/>
  <c r="J14" i="62" s="1"/>
  <c r="AH89" i="61"/>
  <c r="AC103"/>
  <c r="R15" i="62" s="1"/>
  <c r="AH97" i="61"/>
  <c r="U115"/>
  <c r="J16" i="62" s="1"/>
  <c r="AH113" i="61"/>
  <c r="AC127"/>
  <c r="R17" i="62" s="1"/>
  <c r="AH121" i="61"/>
  <c r="U139"/>
  <c r="J18" i="62" s="1"/>
  <c r="AH137" i="61"/>
  <c r="U151"/>
  <c r="J19" i="62" s="1"/>
  <c r="AH149" i="61"/>
  <c r="AC163"/>
  <c r="R20" i="62" s="1"/>
  <c r="AH157" i="61"/>
  <c r="U175"/>
  <c r="J21" i="62" s="1"/>
  <c r="AH173" i="61"/>
  <c r="AC187"/>
  <c r="R22" i="62" s="1"/>
  <c r="AH181" i="61"/>
  <c r="U190"/>
  <c r="J23" i="62" s="1"/>
  <c r="G8"/>
  <c r="G24" s="1"/>
  <c r="O8"/>
  <c r="O24" s="1"/>
  <c r="U19" i="64"/>
  <c r="AH9"/>
  <c r="AG19"/>
  <c r="AI14"/>
  <c r="AI24"/>
  <c r="AC43"/>
  <c r="R10" i="65" s="1"/>
  <c r="Y43" i="64"/>
  <c r="N10" i="65" s="1"/>
  <c r="U67" i="64"/>
  <c r="J12" i="65" s="1"/>
  <c r="AH57" i="64"/>
  <c r="AG67"/>
  <c r="V12" i="65" s="1"/>
  <c r="AC91" i="64"/>
  <c r="R14" i="65" s="1"/>
  <c r="Y91" i="64"/>
  <c r="N14" i="65" s="1"/>
  <c r="U115" i="64"/>
  <c r="J16" i="65" s="1"/>
  <c r="AH105" i="64"/>
  <c r="AG115"/>
  <c r="V16" i="65" s="1"/>
  <c r="AI110" i="64"/>
  <c r="AC139"/>
  <c r="R18" i="65" s="1"/>
  <c r="Y139" i="64"/>
  <c r="N18" i="65" s="1"/>
  <c r="AI144" i="64"/>
  <c r="AC163"/>
  <c r="R20" i="65" s="1"/>
  <c r="Y163" i="64"/>
  <c r="N20" i="65" s="1"/>
  <c r="AG163" i="64"/>
  <c r="V20" i="65" s="1"/>
  <c r="U187" i="64"/>
  <c r="J22" i="65" s="1"/>
  <c r="AH177" i="64"/>
  <c r="AG187"/>
  <c r="V22" i="65" s="1"/>
  <c r="AI182" i="64"/>
  <c r="Y31" i="66"/>
  <c r="N9" i="67" s="1"/>
  <c r="AI23" i="66"/>
  <c r="AI39"/>
  <c r="AG55"/>
  <c r="V11" i="67" s="1"/>
  <c r="Y79" i="66"/>
  <c r="N13" i="67" s="1"/>
  <c r="AI71" i="66"/>
  <c r="AI87"/>
  <c r="AG103"/>
  <c r="V15" i="67" s="1"/>
  <c r="Y127" i="66"/>
  <c r="N17" i="67" s="1"/>
  <c r="AI135" i="66"/>
  <c r="Y151"/>
  <c r="N19" i="67" s="1"/>
  <c r="AG175" i="66"/>
  <c r="V21" i="67" s="1"/>
  <c r="Y190" i="66"/>
  <c r="N23" i="67" s="1"/>
  <c r="I24"/>
  <c r="AI42" i="74"/>
  <c r="AI90"/>
  <c r="AI138"/>
  <c r="AI162"/>
  <c r="B24" i="75"/>
  <c r="AG31" i="76"/>
  <c r="V9" i="77" s="1"/>
  <c r="Y55" i="76"/>
  <c r="N11" i="77" s="1"/>
  <c r="AG79" i="76"/>
  <c r="V13" i="77" s="1"/>
  <c r="Y103" i="76"/>
  <c r="N15" i="77" s="1"/>
  <c r="AH99" i="76"/>
  <c r="M24" i="77"/>
  <c r="AH142" i="80"/>
  <c r="AH36" i="82"/>
  <c r="AD191" i="66"/>
  <c r="S8" i="67"/>
  <c r="S24" s="1"/>
  <c r="AI27" i="74"/>
  <c r="AI123"/>
  <c r="J8" i="77"/>
  <c r="AI37" i="76"/>
  <c r="AI47"/>
  <c r="AI85"/>
  <c r="AI118"/>
  <c r="AI41" i="78"/>
  <c r="AI89"/>
  <c r="AI137"/>
  <c r="AI161"/>
  <c r="AI34" i="80"/>
  <c r="AI50"/>
  <c r="AI130"/>
  <c r="AI154"/>
  <c r="AI170"/>
  <c r="Z191" i="82"/>
  <c r="O8" i="83"/>
  <c r="O24" s="1"/>
  <c r="AI156" i="82"/>
  <c r="AI180"/>
  <c r="AI54" i="85"/>
  <c r="V8" i="88"/>
  <c r="AI131" i="87"/>
  <c r="AI167"/>
  <c r="AI21" i="64"/>
  <c r="AI65" i="74"/>
  <c r="AI113"/>
  <c r="AI93" i="76"/>
  <c r="AI154"/>
  <c r="AI47" i="78"/>
  <c r="AI95"/>
  <c r="AI167"/>
  <c r="AI14" i="80"/>
  <c r="AI30"/>
  <c r="AI62"/>
  <c r="AI78"/>
  <c r="AI110"/>
  <c r="AI126"/>
  <c r="AI150"/>
  <c r="AI182"/>
  <c r="AI49" i="82"/>
  <c r="AI71"/>
  <c r="AI72"/>
  <c r="AH129" i="52"/>
  <c r="AH9" i="59"/>
  <c r="AI14"/>
  <c r="AH23"/>
  <c r="AI28"/>
  <c r="AI34"/>
  <c r="AI42"/>
  <c r="AI48"/>
  <c r="AH57"/>
  <c r="AI62"/>
  <c r="AH71"/>
  <c r="AI76"/>
  <c r="AI82"/>
  <c r="AI90"/>
  <c r="AI96"/>
  <c r="AH105"/>
  <c r="AI110"/>
  <c r="AH119"/>
  <c r="AI124"/>
  <c r="AI130"/>
  <c r="AI138"/>
  <c r="AH143"/>
  <c r="AI148"/>
  <c r="AI154"/>
  <c r="AI162"/>
  <c r="AI168"/>
  <c r="AH177"/>
  <c r="F24" i="60"/>
  <c r="V24" i="62"/>
  <c r="AI27" i="61"/>
  <c r="AI35"/>
  <c r="AI51"/>
  <c r="AI59"/>
  <c r="AI83"/>
  <c r="AI99"/>
  <c r="AI131"/>
  <c r="AI143"/>
  <c r="AI159"/>
  <c r="AI167"/>
  <c r="AI183"/>
  <c r="M8" i="62"/>
  <c r="M24" s="1"/>
  <c r="U8"/>
  <c r="U24" s="1"/>
  <c r="AI28" i="64"/>
  <c r="AI66"/>
  <c r="AI82"/>
  <c r="AI124"/>
  <c r="AI130"/>
  <c r="AI148"/>
  <c r="AI186"/>
  <c r="AI27" i="66"/>
  <c r="AI59"/>
  <c r="AI107"/>
  <c r="AI123"/>
  <c r="AI147"/>
  <c r="E24" i="67"/>
  <c r="U8"/>
  <c r="U24" s="1"/>
  <c r="AH47" i="74"/>
  <c r="AI76"/>
  <c r="AH95"/>
  <c r="AI106"/>
  <c r="AI148"/>
  <c r="AH167"/>
  <c r="AI178"/>
  <c r="AH9" i="76"/>
  <c r="AI38"/>
  <c r="AI48"/>
  <c r="AH57"/>
  <c r="AI86"/>
  <c r="AH105"/>
  <c r="AI42" i="78"/>
  <c r="AI90"/>
  <c r="AI138"/>
  <c r="AI162"/>
  <c r="AI35" i="80"/>
  <c r="AI51"/>
  <c r="AI99"/>
  <c r="AI155"/>
  <c r="AI18" i="82"/>
  <c r="AI111"/>
  <c r="AH119"/>
  <c r="AH146" i="87"/>
  <c r="AH129" i="54"/>
  <c r="AH16" i="59"/>
  <c r="J191"/>
  <c r="O191"/>
  <c r="AH22"/>
  <c r="AH30"/>
  <c r="AH36"/>
  <c r="AH50"/>
  <c r="AH64"/>
  <c r="AH70"/>
  <c r="AH78"/>
  <c r="AH84"/>
  <c r="AH98"/>
  <c r="AH112"/>
  <c r="AH118"/>
  <c r="AH126"/>
  <c r="AH132"/>
  <c r="AH142"/>
  <c r="AH150"/>
  <c r="AH156"/>
  <c r="AH170"/>
  <c r="AH184"/>
  <c r="D8" i="60"/>
  <c r="D24" s="1"/>
  <c r="L8"/>
  <c r="L24" s="1"/>
  <c r="T8"/>
  <c r="T24" s="1"/>
  <c r="AC19" i="61"/>
  <c r="AH13"/>
  <c r="AH21"/>
  <c r="AH29"/>
  <c r="AC43"/>
  <c r="R10" i="62" s="1"/>
  <c r="AH37" i="61"/>
  <c r="AH45"/>
  <c r="AH53"/>
  <c r="AC67"/>
  <c r="R12" i="62" s="1"/>
  <c r="AH61" i="61"/>
  <c r="AH69"/>
  <c r="AH77"/>
  <c r="AC91"/>
  <c r="R14" i="62" s="1"/>
  <c r="AH85" i="61"/>
  <c r="AH93"/>
  <c r="AH101"/>
  <c r="AC115"/>
  <c r="R16" i="62" s="1"/>
  <c r="AH109" i="61"/>
  <c r="AH117"/>
  <c r="AH125"/>
  <c r="AC139"/>
  <c r="R18" i="62" s="1"/>
  <c r="AH133" i="61"/>
  <c r="AC151"/>
  <c r="R19" i="62" s="1"/>
  <c r="AH145" i="61"/>
  <c r="AH153"/>
  <c r="AH161"/>
  <c r="AC175"/>
  <c r="R21" i="62" s="1"/>
  <c r="AH169" i="61"/>
  <c r="AH177"/>
  <c r="AH185"/>
  <c r="AC190"/>
  <c r="R23" i="62" s="1"/>
  <c r="C8"/>
  <c r="C24" s="1"/>
  <c r="K8"/>
  <c r="K24" s="1"/>
  <c r="S8"/>
  <c r="S24" s="1"/>
  <c r="AC19" i="64"/>
  <c r="Y19"/>
  <c r="U43"/>
  <c r="J10" i="65" s="1"/>
  <c r="AH33" i="64"/>
  <c r="AG43"/>
  <c r="V10" i="65" s="1"/>
  <c r="AI38" i="64"/>
  <c r="AI48"/>
  <c r="AC67"/>
  <c r="R12" i="65" s="1"/>
  <c r="Y67" i="64"/>
  <c r="N12" i="65" s="1"/>
  <c r="U91" i="64"/>
  <c r="J14" i="65" s="1"/>
  <c r="AH81" i="64"/>
  <c r="AG91"/>
  <c r="V14" i="65" s="1"/>
  <c r="AI86" i="64"/>
  <c r="AC115"/>
  <c r="R16" i="65" s="1"/>
  <c r="Y115" i="64"/>
  <c r="N16" i="65" s="1"/>
  <c r="U139" i="64"/>
  <c r="J18" i="65" s="1"/>
  <c r="AH129" i="64"/>
  <c r="AG139"/>
  <c r="V18" i="65" s="1"/>
  <c r="AI134" i="64"/>
  <c r="U163"/>
  <c r="J20" i="65" s="1"/>
  <c r="AH153" i="64"/>
  <c r="AI168"/>
  <c r="AC187"/>
  <c r="R22" i="65" s="1"/>
  <c r="Y187" i="64"/>
  <c r="N22" i="65" s="1"/>
  <c r="F24"/>
  <c r="AI15" i="66"/>
  <c r="AG31"/>
  <c r="V9" i="67" s="1"/>
  <c r="Y55" i="66"/>
  <c r="N11" i="67" s="1"/>
  <c r="AI47" i="66"/>
  <c r="AI63"/>
  <c r="AG79"/>
  <c r="V13" i="67" s="1"/>
  <c r="Y103" i="66"/>
  <c r="N15" i="67" s="1"/>
  <c r="AI95" i="66"/>
  <c r="AG127"/>
  <c r="V17" i="67" s="1"/>
  <c r="AG151" i="66"/>
  <c r="V19" i="67" s="1"/>
  <c r="Y175" i="66"/>
  <c r="N21" i="67" s="1"/>
  <c r="AI167" i="66"/>
  <c r="AI183"/>
  <c r="AG190"/>
  <c r="V23" i="67" s="1"/>
  <c r="AI18" i="74"/>
  <c r="AI66"/>
  <c r="Y31" i="76"/>
  <c r="N9" i="77" s="1"/>
  <c r="AG55" i="76"/>
  <c r="V11" i="77" s="1"/>
  <c r="Y79" i="76"/>
  <c r="N13" i="77" s="1"/>
  <c r="AG103" i="76"/>
  <c r="V15" i="77" s="1"/>
  <c r="E24"/>
  <c r="AH166" i="80"/>
  <c r="AI11" i="82"/>
  <c r="AI50"/>
  <c r="AI73"/>
  <c r="AI21" i="74"/>
  <c r="AI69"/>
  <c r="AI141"/>
  <c r="AI132" i="76"/>
  <c r="AI144"/>
  <c r="AI168"/>
  <c r="AI27" i="78"/>
  <c r="AI75"/>
  <c r="AI123"/>
  <c r="AD193" i="80"/>
  <c r="S8" i="81"/>
  <c r="S24" s="1"/>
  <c r="AI42" i="80"/>
  <c r="AI90"/>
  <c r="AI162"/>
  <c r="AI29" i="82"/>
  <c r="E9" i="83"/>
  <c r="E24" s="1"/>
  <c r="N191" i="82"/>
  <c r="I9" i="83"/>
  <c r="I24" s="1"/>
  <c r="T191" i="82"/>
  <c r="AI39"/>
  <c r="AI99"/>
  <c r="AI101"/>
  <c r="AI70" i="85"/>
  <c r="AI85"/>
  <c r="AI108"/>
  <c r="AI183"/>
  <c r="AI15" i="87"/>
  <c r="AI36"/>
  <c r="AI40"/>
  <c r="AI63"/>
  <c r="AI94"/>
  <c r="AI61" i="89"/>
  <c r="AI181" i="91"/>
  <c r="AH9" i="61"/>
  <c r="U31"/>
  <c r="J9" i="62" s="1"/>
  <c r="AH33" i="61"/>
  <c r="U55"/>
  <c r="J11" i="62" s="1"/>
  <c r="AH57" i="61"/>
  <c r="U79"/>
  <c r="J13" i="62" s="1"/>
  <c r="AH81" i="61"/>
  <c r="U103"/>
  <c r="J15" i="62" s="1"/>
  <c r="AH105" i="61"/>
  <c r="U127"/>
  <c r="J17" i="62" s="1"/>
  <c r="AH129" i="61"/>
  <c r="AH141"/>
  <c r="U163"/>
  <c r="J20" i="62" s="1"/>
  <c r="AH165" i="61"/>
  <c r="U187"/>
  <c r="J22" i="62" s="1"/>
  <c r="AH189" i="61"/>
  <c r="AI189" s="1"/>
  <c r="AH12" i="64"/>
  <c r="M191"/>
  <c r="S191"/>
  <c r="AA191"/>
  <c r="AH26"/>
  <c r="AH40"/>
  <c r="AH46"/>
  <c r="AH54"/>
  <c r="AH60"/>
  <c r="AH74"/>
  <c r="AH88"/>
  <c r="AH94"/>
  <c r="AH102"/>
  <c r="AH108"/>
  <c r="AH122"/>
  <c r="AH136"/>
  <c r="AH146"/>
  <c r="AH160"/>
  <c r="AH166"/>
  <c r="AH174"/>
  <c r="AH180"/>
  <c r="H8" i="65"/>
  <c r="H24" s="1"/>
  <c r="P8"/>
  <c r="P24" s="1"/>
  <c r="U19" i="66"/>
  <c r="AH17"/>
  <c r="AC31"/>
  <c r="R9" i="67" s="1"/>
  <c r="AH25" i="66"/>
  <c r="U43"/>
  <c r="J10" i="67" s="1"/>
  <c r="AH41" i="66"/>
  <c r="AC55"/>
  <c r="R11" i="67" s="1"/>
  <c r="AH49" i="66"/>
  <c r="U67"/>
  <c r="J12" i="67" s="1"/>
  <c r="AH65" i="66"/>
  <c r="AC79"/>
  <c r="R13" i="67" s="1"/>
  <c r="AH73" i="66"/>
  <c r="U91"/>
  <c r="J14" i="67" s="1"/>
  <c r="AH89" i="66"/>
  <c r="AC103"/>
  <c r="R15" i="67" s="1"/>
  <c r="AH97" i="66"/>
  <c r="U115"/>
  <c r="J16" i="67" s="1"/>
  <c r="AH113" i="66"/>
  <c r="AC127"/>
  <c r="R17" i="67" s="1"/>
  <c r="AH121" i="66"/>
  <c r="U139"/>
  <c r="J18" i="67" s="1"/>
  <c r="AH137" i="66"/>
  <c r="U151"/>
  <c r="J19" i="67" s="1"/>
  <c r="AH149" i="66"/>
  <c r="AC163"/>
  <c r="R20" i="67" s="1"/>
  <c r="AH157" i="66"/>
  <c r="U175"/>
  <c r="J21" i="67" s="1"/>
  <c r="AH173" i="66"/>
  <c r="AC187"/>
  <c r="R22" i="67" s="1"/>
  <c r="AH181" i="66"/>
  <c r="U190"/>
  <c r="J23" i="67" s="1"/>
  <c r="G8"/>
  <c r="G24" s="1"/>
  <c r="O8"/>
  <c r="O24" s="1"/>
  <c r="AC19" i="74"/>
  <c r="Y19"/>
  <c r="D24" i="75"/>
  <c r="U43" i="74"/>
  <c r="J10" i="75" s="1"/>
  <c r="AH33" i="74"/>
  <c r="AI38"/>
  <c r="AI48"/>
  <c r="AC67"/>
  <c r="R12" i="75" s="1"/>
  <c r="Y67" i="74"/>
  <c r="N12" i="75" s="1"/>
  <c r="U91" i="74"/>
  <c r="J14" i="75" s="1"/>
  <c r="AH81" i="74"/>
  <c r="AI86"/>
  <c r="AI96"/>
  <c r="AC115"/>
  <c r="R16" i="75" s="1"/>
  <c r="Y115" i="74"/>
  <c r="N16" i="75" s="1"/>
  <c r="U139" i="74"/>
  <c r="J18" i="75" s="1"/>
  <c r="AH129" i="74"/>
  <c r="AG139"/>
  <c r="V18" i="75" s="1"/>
  <c r="AI134" i="74"/>
  <c r="U163"/>
  <c r="J20" i="75" s="1"/>
  <c r="AH153" i="74"/>
  <c r="AI158"/>
  <c r="AC187"/>
  <c r="R22" i="75" s="1"/>
  <c r="Y187" i="74"/>
  <c r="N22" i="75" s="1"/>
  <c r="F24"/>
  <c r="AI18" i="76"/>
  <c r="AH23"/>
  <c r="AI34"/>
  <c r="U55"/>
  <c r="J11" i="77" s="1"/>
  <c r="AH71" i="76"/>
  <c r="AI76"/>
  <c r="AI82"/>
  <c r="AI133"/>
  <c r="AE191"/>
  <c r="AI10" i="78"/>
  <c r="AI28"/>
  <c r="AI58"/>
  <c r="AI76"/>
  <c r="AI106"/>
  <c r="AI124"/>
  <c r="AI148"/>
  <c r="AI178"/>
  <c r="Y19" i="80"/>
  <c r="AG43"/>
  <c r="V10" i="81" s="1"/>
  <c r="Y67" i="80"/>
  <c r="N12" i="81" s="1"/>
  <c r="AG91" i="80"/>
  <c r="V14" i="81" s="1"/>
  <c r="Y115" i="80"/>
  <c r="N16" i="81" s="1"/>
  <c r="AG139" i="80"/>
  <c r="V18" i="81" s="1"/>
  <c r="AG163" i="80"/>
  <c r="V20" i="81" s="1"/>
  <c r="Y187" i="80"/>
  <c r="N22" i="81" s="1"/>
  <c r="E24"/>
  <c r="AH126" i="82"/>
  <c r="Y163"/>
  <c r="N20" i="83" s="1"/>
  <c r="H24" i="86"/>
  <c r="AH46" i="85"/>
  <c r="AH71"/>
  <c r="AI41" i="87"/>
  <c r="AI70"/>
  <c r="AI165" i="74"/>
  <c r="AI156" i="76"/>
  <c r="AI180"/>
  <c r="AI51" i="78"/>
  <c r="AI18" i="80"/>
  <c r="V193"/>
  <c r="K8" i="81"/>
  <c r="K24" s="1"/>
  <c r="AI66" i="80"/>
  <c r="Q9" i="83"/>
  <c r="Q24" s="1"/>
  <c r="AB191" i="82"/>
  <c r="AI174"/>
  <c r="AI40" i="85"/>
  <c r="AI87" i="87"/>
  <c r="AI162"/>
  <c r="AH16" i="64"/>
  <c r="J191"/>
  <c r="O191"/>
  <c r="AH22"/>
  <c r="AH30"/>
  <c r="AH36"/>
  <c r="AH50"/>
  <c r="AH64"/>
  <c r="AH70"/>
  <c r="AH78"/>
  <c r="AH84"/>
  <c r="AH98"/>
  <c r="AH112"/>
  <c r="AH118"/>
  <c r="AH126"/>
  <c r="AH132"/>
  <c r="AH142"/>
  <c r="AH150"/>
  <c r="AH156"/>
  <c r="AH170"/>
  <c r="AH184"/>
  <c r="D8" i="65"/>
  <c r="D24" s="1"/>
  <c r="L8"/>
  <c r="T8"/>
  <c r="AC19" i="66"/>
  <c r="AH13"/>
  <c r="AH21"/>
  <c r="AH29"/>
  <c r="AC43"/>
  <c r="R10" i="67" s="1"/>
  <c r="AH37" i="66"/>
  <c r="AH45"/>
  <c r="AH53"/>
  <c r="AC67"/>
  <c r="R12" i="67" s="1"/>
  <c r="AH61" i="66"/>
  <c r="AH69"/>
  <c r="AH77"/>
  <c r="AC91"/>
  <c r="R14" i="67" s="1"/>
  <c r="AH85" i="66"/>
  <c r="AH93"/>
  <c r="AH101"/>
  <c r="AC115"/>
  <c r="R16" i="67" s="1"/>
  <c r="AH109" i="66"/>
  <c r="AH117"/>
  <c r="AH125"/>
  <c r="AC139"/>
  <c r="R18" i="67" s="1"/>
  <c r="AH133" i="66"/>
  <c r="AC151"/>
  <c r="R19" i="67" s="1"/>
  <c r="AH145" i="66"/>
  <c r="AH153"/>
  <c r="AH161"/>
  <c r="AC175"/>
  <c r="R21" i="67" s="1"/>
  <c r="AH169" i="66"/>
  <c r="AH177"/>
  <c r="AH185"/>
  <c r="AC190"/>
  <c r="R23" i="67" s="1"/>
  <c r="C8"/>
  <c r="C24" s="1"/>
  <c r="U19" i="74"/>
  <c r="AH9"/>
  <c r="AG19"/>
  <c r="AC43"/>
  <c r="R10" i="75" s="1"/>
  <c r="Y43" i="74"/>
  <c r="N10" i="75" s="1"/>
  <c r="AG43" i="74"/>
  <c r="V10" i="75" s="1"/>
  <c r="U67" i="74"/>
  <c r="J12" i="75" s="1"/>
  <c r="AH57" i="74"/>
  <c r="AG67"/>
  <c r="V12" i="75" s="1"/>
  <c r="AC91" i="74"/>
  <c r="R14" i="75" s="1"/>
  <c r="Y91" i="74"/>
  <c r="N14" i="75" s="1"/>
  <c r="AG91" i="74"/>
  <c r="V14" i="75" s="1"/>
  <c r="U115" i="74"/>
  <c r="J16" i="75" s="1"/>
  <c r="AH105" i="74"/>
  <c r="AG115"/>
  <c r="V16" i="75" s="1"/>
  <c r="AI110" i="74"/>
  <c r="AC139"/>
  <c r="R18" i="75" s="1"/>
  <c r="Y139" i="74"/>
  <c r="N18" i="75" s="1"/>
  <c r="AC163" i="74"/>
  <c r="R20" i="75" s="1"/>
  <c r="Y163" i="74"/>
  <c r="N20" i="75" s="1"/>
  <c r="AG163" i="74"/>
  <c r="V20" i="75" s="1"/>
  <c r="U187" i="74"/>
  <c r="J22" i="75" s="1"/>
  <c r="AH177" i="74"/>
  <c r="AG187"/>
  <c r="V22" i="75" s="1"/>
  <c r="AI182" i="74"/>
  <c r="AI42" i="76"/>
  <c r="AI52"/>
  <c r="AI90"/>
  <c r="AI100"/>
  <c r="AI106"/>
  <c r="AI181"/>
  <c r="M191"/>
  <c r="AI34" i="78"/>
  <c r="AI52"/>
  <c r="AI82"/>
  <c r="AI100"/>
  <c r="AI130"/>
  <c r="AI154"/>
  <c r="AI172"/>
  <c r="AG19" i="80"/>
  <c r="B24" i="81"/>
  <c r="F24"/>
  <c r="P24"/>
  <c r="AF193" i="80"/>
  <c r="Y43"/>
  <c r="N10" i="81" s="1"/>
  <c r="AG67" i="80"/>
  <c r="V12" i="81" s="1"/>
  <c r="Y91" i="80"/>
  <c r="N14" i="81" s="1"/>
  <c r="AG115" i="80"/>
  <c r="V16" i="81" s="1"/>
  <c r="Y139" i="80"/>
  <c r="N18" i="81" s="1"/>
  <c r="Y163" i="80"/>
  <c r="N20" i="81" s="1"/>
  <c r="AG187" i="80"/>
  <c r="V22" i="81" s="1"/>
  <c r="M8"/>
  <c r="M24" s="1"/>
  <c r="AG139" i="82"/>
  <c r="V18" i="83" s="1"/>
  <c r="F24"/>
  <c r="P24" i="86"/>
  <c r="AI95" i="85"/>
  <c r="AH120"/>
  <c r="AH142"/>
  <c r="AH21" i="87"/>
  <c r="AH111"/>
  <c r="AI21" i="78"/>
  <c r="AI117"/>
  <c r="X18" i="79" s="1"/>
  <c r="AI141" i="78"/>
  <c r="AI28" i="82"/>
  <c r="AI51"/>
  <c r="AI106"/>
  <c r="AI12" i="85"/>
  <c r="AI75"/>
  <c r="AI98"/>
  <c r="AI145"/>
  <c r="AI50" i="87"/>
  <c r="AI73"/>
  <c r="AI136"/>
  <c r="AI161"/>
  <c r="J8" i="90"/>
  <c r="V8" i="92"/>
  <c r="AI107" i="91"/>
  <c r="X19" i="92" s="1"/>
  <c r="AI114" i="91"/>
  <c r="AI136" i="93"/>
  <c r="AH9" i="66"/>
  <c r="U31"/>
  <c r="J9" i="67" s="1"/>
  <c r="AH33" i="66"/>
  <c r="U55"/>
  <c r="J11" i="67" s="1"/>
  <c r="AH57" i="66"/>
  <c r="U79"/>
  <c r="J13" i="67" s="1"/>
  <c r="AH81" i="66"/>
  <c r="U103"/>
  <c r="J15" i="67" s="1"/>
  <c r="AH105" i="66"/>
  <c r="U127"/>
  <c r="J17" i="67" s="1"/>
  <c r="AH129" i="66"/>
  <c r="AH141"/>
  <c r="U163"/>
  <c r="J20" i="67" s="1"/>
  <c r="AH165" i="66"/>
  <c r="U187"/>
  <c r="J22" i="67" s="1"/>
  <c r="AH189" i="66"/>
  <c r="AI189" s="1"/>
  <c r="AH16" i="74"/>
  <c r="J191"/>
  <c r="O191"/>
  <c r="AH22"/>
  <c r="AH30"/>
  <c r="AH36"/>
  <c r="AH50"/>
  <c r="AH64"/>
  <c r="AH70"/>
  <c r="AH78"/>
  <c r="AH84"/>
  <c r="AH98"/>
  <c r="AH112"/>
  <c r="AH118"/>
  <c r="AH126"/>
  <c r="AH132"/>
  <c r="AH142"/>
  <c r="AH150"/>
  <c r="AH156"/>
  <c r="AH170"/>
  <c r="AH184"/>
  <c r="AH12" i="76"/>
  <c r="D24" i="77"/>
  <c r="H24"/>
  <c r="L24"/>
  <c r="P24"/>
  <c r="T24"/>
  <c r="AH26" i="76"/>
  <c r="AH40"/>
  <c r="AH46"/>
  <c r="AH54"/>
  <c r="AH60"/>
  <c r="AH74"/>
  <c r="AH88"/>
  <c r="AH94"/>
  <c r="AH102"/>
  <c r="AH108"/>
  <c r="AI117"/>
  <c r="AC139"/>
  <c r="R18" i="77" s="1"/>
  <c r="AI137" i="76"/>
  <c r="AC151"/>
  <c r="R19" i="77" s="1"/>
  <c r="AI149" i="76"/>
  <c r="AC175"/>
  <c r="R21" i="77" s="1"/>
  <c r="AI173" i="76"/>
  <c r="AI177"/>
  <c r="AC190"/>
  <c r="R23" i="77" s="1"/>
  <c r="AA191" i="76"/>
  <c r="Q24" i="77"/>
  <c r="AC19" i="78"/>
  <c r="Y19"/>
  <c r="D24" i="79"/>
  <c r="S24"/>
  <c r="U43" i="78"/>
  <c r="J10" i="79" s="1"/>
  <c r="AH33" i="78"/>
  <c r="AI38"/>
  <c r="AI48"/>
  <c r="AC67"/>
  <c r="R12" i="79" s="1"/>
  <c r="Y67" i="78"/>
  <c r="N12" i="79" s="1"/>
  <c r="U91" i="78"/>
  <c r="J14" i="79" s="1"/>
  <c r="AH81" i="78"/>
  <c r="AI86"/>
  <c r="AI96"/>
  <c r="AC115"/>
  <c r="R16" i="79" s="1"/>
  <c r="Y115" i="78"/>
  <c r="N16" i="79" s="1"/>
  <c r="U139" i="78"/>
  <c r="J18" i="79" s="1"/>
  <c r="AH129" i="78"/>
  <c r="AG139"/>
  <c r="V18" i="79" s="1"/>
  <c r="AI134" i="78"/>
  <c r="U163"/>
  <c r="J20" i="79" s="1"/>
  <c r="AH153" i="78"/>
  <c r="AI158"/>
  <c r="AI168"/>
  <c r="AC187"/>
  <c r="R22" i="79" s="1"/>
  <c r="Y187" i="78"/>
  <c r="N22" i="79" s="1"/>
  <c r="F24"/>
  <c r="AG31" i="80"/>
  <c r="V9" i="81" s="1"/>
  <c r="Y55" i="80"/>
  <c r="N11" i="81" s="1"/>
  <c r="AI47" i="80"/>
  <c r="AG79"/>
  <c r="V13" i="81" s="1"/>
  <c r="Y103" i="80"/>
  <c r="N15" i="81" s="1"/>
  <c r="AI95" i="80"/>
  <c r="AG127"/>
  <c r="V17" i="81" s="1"/>
  <c r="AG151" i="80"/>
  <c r="V19" i="81" s="1"/>
  <c r="Y175" i="80"/>
  <c r="N21" i="81" s="1"/>
  <c r="AI183" i="80"/>
  <c r="V23" i="81"/>
  <c r="AG31" i="82"/>
  <c r="V9" i="83" s="1"/>
  <c r="AI52" i="82"/>
  <c r="AI90"/>
  <c r="AH132"/>
  <c r="AI76" i="85"/>
  <c r="AI180"/>
  <c r="AI51" i="87"/>
  <c r="Y67"/>
  <c r="N12" i="88" s="1"/>
  <c r="AH117" i="87"/>
  <c r="AI137"/>
  <c r="AI141"/>
  <c r="AH9" i="89"/>
  <c r="B8" i="77"/>
  <c r="B24" s="1"/>
  <c r="J191" i="76"/>
  <c r="F8" i="77"/>
  <c r="F24" s="1"/>
  <c r="O191" i="76"/>
  <c r="AI93" i="78"/>
  <c r="AI165"/>
  <c r="N8" i="83"/>
  <c r="AI38" i="82"/>
  <c r="AI113"/>
  <c r="AI114"/>
  <c r="AI155"/>
  <c r="AI23" i="85"/>
  <c r="AI50"/>
  <c r="AI123"/>
  <c r="AI136"/>
  <c r="AI168"/>
  <c r="AI25" i="87"/>
  <c r="AI125"/>
  <c r="AI24" i="89"/>
  <c r="AI47"/>
  <c r="AI66" i="91"/>
  <c r="AH12" i="74"/>
  <c r="M191"/>
  <c r="S191"/>
  <c r="W191"/>
  <c r="AA191"/>
  <c r="AE191"/>
  <c r="AH26"/>
  <c r="AH40"/>
  <c r="AH46"/>
  <c r="AH54"/>
  <c r="AH60"/>
  <c r="AH74"/>
  <c r="AH88"/>
  <c r="AH94"/>
  <c r="AH102"/>
  <c r="AH108"/>
  <c r="AH122"/>
  <c r="AH136"/>
  <c r="AH146"/>
  <c r="AH160"/>
  <c r="AH166"/>
  <c r="AH174"/>
  <c r="AH180"/>
  <c r="H8" i="75"/>
  <c r="H24" s="1"/>
  <c r="P8"/>
  <c r="P24" s="1"/>
  <c r="AH16" i="76"/>
  <c r="AH22"/>
  <c r="AH30"/>
  <c r="AH36"/>
  <c r="AH50"/>
  <c r="AH64"/>
  <c r="AH70"/>
  <c r="AH78"/>
  <c r="AH84"/>
  <c r="AH98"/>
  <c r="AC127"/>
  <c r="R17" i="77" s="1"/>
  <c r="AI125" i="76"/>
  <c r="U139"/>
  <c r="J18" i="77" s="1"/>
  <c r="U151" i="76"/>
  <c r="J19" i="77" s="1"/>
  <c r="AC163" i="76"/>
  <c r="R20" i="77" s="1"/>
  <c r="AI161" i="76"/>
  <c r="U175"/>
  <c r="J21" i="77" s="1"/>
  <c r="AC187" i="76"/>
  <c r="R22" i="77" s="1"/>
  <c r="AI185" i="76"/>
  <c r="U190"/>
  <c r="J23" i="77" s="1"/>
  <c r="S191" i="76"/>
  <c r="I24" i="77"/>
  <c r="U19" i="78"/>
  <c r="AH9"/>
  <c r="AG19"/>
  <c r="AI24"/>
  <c r="AC43"/>
  <c r="R10" i="79" s="1"/>
  <c r="Y43" i="78"/>
  <c r="N10" i="79" s="1"/>
  <c r="AG43" i="78"/>
  <c r="V10" i="79" s="1"/>
  <c r="U67" i="78"/>
  <c r="J12" i="79" s="1"/>
  <c r="AH57" i="78"/>
  <c r="AG67"/>
  <c r="V12" i="79" s="1"/>
  <c r="AI72" i="78"/>
  <c r="AC91"/>
  <c r="R14" i="79" s="1"/>
  <c r="Y91" i="78"/>
  <c r="N14" i="79" s="1"/>
  <c r="AG91" i="78"/>
  <c r="V14" i="79" s="1"/>
  <c r="U115" i="78"/>
  <c r="J16" i="79" s="1"/>
  <c r="AH105" i="78"/>
  <c r="AG115"/>
  <c r="V16" i="79" s="1"/>
  <c r="AI120" i="78"/>
  <c r="AC139"/>
  <c r="R18" i="79" s="1"/>
  <c r="Y139" i="78"/>
  <c r="N18" i="79" s="1"/>
  <c r="AC163" i="78"/>
  <c r="R20" i="79" s="1"/>
  <c r="Y163" i="78"/>
  <c r="N20" i="79" s="1"/>
  <c r="AG163" i="78"/>
  <c r="V20" i="79" s="1"/>
  <c r="U187" i="78"/>
  <c r="J22" i="79" s="1"/>
  <c r="AH177" i="78"/>
  <c r="AG187"/>
  <c r="V22" i="79" s="1"/>
  <c r="Y31" i="80"/>
  <c r="N9" i="81" s="1"/>
  <c r="AI23" i="80"/>
  <c r="AI39"/>
  <c r="AG55"/>
  <c r="V11" i="81" s="1"/>
  <c r="Y79" i="80"/>
  <c r="N13" i="81" s="1"/>
  <c r="AI71" i="80"/>
  <c r="AG103"/>
  <c r="V15" i="81" s="1"/>
  <c r="Y127" i="80"/>
  <c r="N17" i="81" s="1"/>
  <c r="AI119" i="80"/>
  <c r="AI135"/>
  <c r="Y151"/>
  <c r="N19" i="81" s="1"/>
  <c r="AI143" i="80"/>
  <c r="AI159"/>
  <c r="AG175"/>
  <c r="V21" i="81" s="1"/>
  <c r="N23"/>
  <c r="AC19" i="82"/>
  <c r="AI25"/>
  <c r="AI63"/>
  <c r="AI83"/>
  <c r="Y187"/>
  <c r="N22" i="83" s="1"/>
  <c r="AH24" i="85"/>
  <c r="AH35"/>
  <c r="AI51"/>
  <c r="AG115"/>
  <c r="V16" i="86" s="1"/>
  <c r="AH125" i="85"/>
  <c r="AH137"/>
  <c r="AI155"/>
  <c r="AI26" i="87"/>
  <c r="AH59"/>
  <c r="AH82"/>
  <c r="AH100"/>
  <c r="Y115"/>
  <c r="N16" i="88" s="1"/>
  <c r="AC151" i="87"/>
  <c r="R19" i="88" s="1"/>
  <c r="V191" i="82"/>
  <c r="K8" i="83"/>
  <c r="K24" s="1"/>
  <c r="AI105" i="82"/>
  <c r="AI120"/>
  <c r="AI133"/>
  <c r="AI37" i="85"/>
  <c r="C11" i="86"/>
  <c r="C24" s="1"/>
  <c r="K191" i="85"/>
  <c r="AI102"/>
  <c r="AI112"/>
  <c r="AI122"/>
  <c r="AI144"/>
  <c r="AI162"/>
  <c r="AI172"/>
  <c r="AI182"/>
  <c r="AI53" i="87"/>
  <c r="AI97"/>
  <c r="AI107"/>
  <c r="AI148"/>
  <c r="AI158"/>
  <c r="AI25" i="91"/>
  <c r="V21" i="94"/>
  <c r="K191" i="76"/>
  <c r="R191"/>
  <c r="V191"/>
  <c r="Z191"/>
  <c r="AD191"/>
  <c r="AG115"/>
  <c r="V16" i="77" s="1"/>
  <c r="AH111" i="76"/>
  <c r="AG127"/>
  <c r="V17" i="77" s="1"/>
  <c r="AH119" i="76"/>
  <c r="Y139"/>
  <c r="N18" i="77" s="1"/>
  <c r="AH135" i="76"/>
  <c r="Y151"/>
  <c r="N19" i="77" s="1"/>
  <c r="AH147" i="76"/>
  <c r="AG163"/>
  <c r="V20" i="77" s="1"/>
  <c r="AH155" i="76"/>
  <c r="Y175"/>
  <c r="N21" i="77" s="1"/>
  <c r="AH171" i="76"/>
  <c r="AG187"/>
  <c r="V22" i="77" s="1"/>
  <c r="AH179" i="76"/>
  <c r="Y190"/>
  <c r="N23" i="77" s="1"/>
  <c r="C8"/>
  <c r="C24" s="1"/>
  <c r="K8"/>
  <c r="K24" s="1"/>
  <c r="S8"/>
  <c r="S24" s="1"/>
  <c r="AH16" i="78"/>
  <c r="J191"/>
  <c r="O191"/>
  <c r="AH22"/>
  <c r="AH30"/>
  <c r="AH36"/>
  <c r="AH50"/>
  <c r="AH64"/>
  <c r="AH70"/>
  <c r="AH78"/>
  <c r="AH84"/>
  <c r="AH98"/>
  <c r="AH112"/>
  <c r="AH118"/>
  <c r="AH126"/>
  <c r="AH132"/>
  <c r="AH142"/>
  <c r="AH150"/>
  <c r="AH156"/>
  <c r="AH170"/>
  <c r="AH184"/>
  <c r="AC19" i="80"/>
  <c r="AH13"/>
  <c r="N193"/>
  <c r="T193"/>
  <c r="Z193"/>
  <c r="U31"/>
  <c r="J9" i="81" s="1"/>
  <c r="AH29" i="80"/>
  <c r="AC43"/>
  <c r="R10" i="81" s="1"/>
  <c r="AH37" i="80"/>
  <c r="U55"/>
  <c r="J11" i="81" s="1"/>
  <c r="AH53" i="80"/>
  <c r="AC67"/>
  <c r="R12" i="81" s="1"/>
  <c r="AH61" i="80"/>
  <c r="U79"/>
  <c r="J13" i="81" s="1"/>
  <c r="AH77" i="80"/>
  <c r="AC91"/>
  <c r="R14" i="81" s="1"/>
  <c r="AH85" i="80"/>
  <c r="U103"/>
  <c r="J15" i="81" s="1"/>
  <c r="AH101" i="80"/>
  <c r="AC115"/>
  <c r="R16" i="81" s="1"/>
  <c r="AH109" i="80"/>
  <c r="U127"/>
  <c r="J17" i="81" s="1"/>
  <c r="AH125" i="80"/>
  <c r="AC139"/>
  <c r="R18" i="81" s="1"/>
  <c r="AH133" i="80"/>
  <c r="AC151"/>
  <c r="R19" i="81" s="1"/>
  <c r="AH145" i="80"/>
  <c r="U163"/>
  <c r="J20" i="81" s="1"/>
  <c r="AH161" i="80"/>
  <c r="AC175"/>
  <c r="R21" i="81" s="1"/>
  <c r="AH169" i="80"/>
  <c r="U187"/>
  <c r="J22" i="81" s="1"/>
  <c r="AH185" i="80"/>
  <c r="R23" i="81"/>
  <c r="C8"/>
  <c r="C24" s="1"/>
  <c r="AG19" i="82"/>
  <c r="AH12"/>
  <c r="U24" i="83"/>
  <c r="AC31" i="82"/>
  <c r="R9" i="83" s="1"/>
  <c r="AH26" i="82"/>
  <c r="U43"/>
  <c r="J10" i="83" s="1"/>
  <c r="AH33" i="82"/>
  <c r="Y55"/>
  <c r="N11" i="83" s="1"/>
  <c r="AH64" i="82"/>
  <c r="U91"/>
  <c r="J14" i="83" s="1"/>
  <c r="AG103" i="82"/>
  <c r="V15" i="83" s="1"/>
  <c r="AC151" i="82"/>
  <c r="R19" i="83" s="1"/>
  <c r="U175" i="82"/>
  <c r="J21" i="83" s="1"/>
  <c r="AH166" i="82"/>
  <c r="AH21" i="85"/>
  <c r="AG31"/>
  <c r="AC43"/>
  <c r="R10" i="86" s="1"/>
  <c r="AH38" i="85"/>
  <c r="AH73"/>
  <c r="AG103"/>
  <c r="V15" i="86" s="1"/>
  <c r="AC127" i="85"/>
  <c r="R17" i="86" s="1"/>
  <c r="AG163" i="85"/>
  <c r="V20" i="86" s="1"/>
  <c r="AI173" i="85"/>
  <c r="AC187"/>
  <c r="R22" i="86" s="1"/>
  <c r="U190" i="85"/>
  <c r="J23" i="86" s="1"/>
  <c r="AH189" i="85"/>
  <c r="AI189" s="1"/>
  <c r="E24" i="86"/>
  <c r="AH33" i="87"/>
  <c r="AH90"/>
  <c r="AI108"/>
  <c r="AC139"/>
  <c r="R18" i="88" s="1"/>
  <c r="AH134" i="87"/>
  <c r="AH149"/>
  <c r="AH159"/>
  <c r="AI178"/>
  <c r="AH189"/>
  <c r="AI189" s="1"/>
  <c r="U190"/>
  <c r="J23" i="88" s="1"/>
  <c r="AG190" i="87"/>
  <c r="V23" i="88" s="1"/>
  <c r="AI155" i="89"/>
  <c r="AD191" i="82"/>
  <c r="S8" i="83"/>
  <c r="S24" s="1"/>
  <c r="AI170" i="82"/>
  <c r="AI16" i="85"/>
  <c r="AI26"/>
  <c r="AI60"/>
  <c r="AI78"/>
  <c r="AI89"/>
  <c r="AI117"/>
  <c r="AI133"/>
  <c r="AI149"/>
  <c r="AI77" i="87"/>
  <c r="AI84"/>
  <c r="AI102"/>
  <c r="AI171"/>
  <c r="AI17" i="89"/>
  <c r="AI72"/>
  <c r="AI52" i="91"/>
  <c r="AI180"/>
  <c r="AI126" i="93"/>
  <c r="AI143"/>
  <c r="AI186"/>
  <c r="N191" i="76"/>
  <c r="T191"/>
  <c r="AB191"/>
  <c r="Y115"/>
  <c r="N16" i="77" s="1"/>
  <c r="Y127" i="76"/>
  <c r="N17" i="77" s="1"/>
  <c r="AH123" i="76"/>
  <c r="AG139"/>
  <c r="V18" i="77" s="1"/>
  <c r="AH131" i="76"/>
  <c r="AG151"/>
  <c r="V19" i="77" s="1"/>
  <c r="AH143" i="76"/>
  <c r="Y163"/>
  <c r="N20" i="77" s="1"/>
  <c r="AH159" i="76"/>
  <c r="AG175"/>
  <c r="V21" i="77" s="1"/>
  <c r="AH167" i="76"/>
  <c r="Y187"/>
  <c r="N22" i="77" s="1"/>
  <c r="AH183" i="76"/>
  <c r="AG190"/>
  <c r="V23" i="77" s="1"/>
  <c r="G8"/>
  <c r="G24" s="1"/>
  <c r="O8"/>
  <c r="O24" s="1"/>
  <c r="AH12" i="78"/>
  <c r="M191"/>
  <c r="S191"/>
  <c r="W191"/>
  <c r="AA191"/>
  <c r="AE191"/>
  <c r="AH26"/>
  <c r="AH40"/>
  <c r="AH46"/>
  <c r="AH54"/>
  <c r="AH60"/>
  <c r="AH74"/>
  <c r="AH88"/>
  <c r="AH94"/>
  <c r="AH102"/>
  <c r="AH108"/>
  <c r="AH122"/>
  <c r="AH136"/>
  <c r="AH146"/>
  <c r="AH160"/>
  <c r="AH166"/>
  <c r="AH174"/>
  <c r="AH180"/>
  <c r="H8" i="79"/>
  <c r="H24" s="1"/>
  <c r="P8"/>
  <c r="P24" s="1"/>
  <c r="AH9" i="80"/>
  <c r="AH17"/>
  <c r="AC31"/>
  <c r="R9" i="81" s="1"/>
  <c r="AH25" i="80"/>
  <c r="AH33"/>
  <c r="AH41"/>
  <c r="AC55"/>
  <c r="R11" i="81" s="1"/>
  <c r="AH49" i="80"/>
  <c r="AH57"/>
  <c r="AH65"/>
  <c r="AC79"/>
  <c r="R13" i="81" s="1"/>
  <c r="AH73" i="80"/>
  <c r="AH81"/>
  <c r="AH89"/>
  <c r="AC103"/>
  <c r="R15" i="81" s="1"/>
  <c r="AH97" i="80"/>
  <c r="AH105"/>
  <c r="AH113"/>
  <c r="AC127"/>
  <c r="R17" i="81" s="1"/>
  <c r="AH121" i="80"/>
  <c r="U139"/>
  <c r="J18" i="81" s="1"/>
  <c r="AH137" i="80"/>
  <c r="AH141"/>
  <c r="AH149"/>
  <c r="AC163"/>
  <c r="R20" i="81" s="1"/>
  <c r="AH157" i="80"/>
  <c r="AH165"/>
  <c r="AH173"/>
  <c r="AC187"/>
  <c r="R22" i="81" s="1"/>
  <c r="AH181" i="80"/>
  <c r="AH189"/>
  <c r="G8" i="81"/>
  <c r="G24" s="1"/>
  <c r="O8"/>
  <c r="O24" s="1"/>
  <c r="U19" i="82"/>
  <c r="AH17"/>
  <c r="M24" i="83"/>
  <c r="U31" i="82"/>
  <c r="J9" i="83" s="1"/>
  <c r="AH21" i="82"/>
  <c r="AH24"/>
  <c r="AC43"/>
  <c r="R10" i="83" s="1"/>
  <c r="AH57" i="82"/>
  <c r="AH66"/>
  <c r="AC91"/>
  <c r="R14" i="83" s="1"/>
  <c r="Y103" i="82"/>
  <c r="N15" i="83" s="1"/>
  <c r="AI97" i="82"/>
  <c r="AI117"/>
  <c r="X18" i="83" s="1"/>
  <c r="AI124" i="82"/>
  <c r="AI130"/>
  <c r="U151"/>
  <c r="J19" i="83" s="1"/>
  <c r="AH141" i="82"/>
  <c r="Y151"/>
  <c r="N19" i="83" s="1"/>
  <c r="AI148" i="82"/>
  <c r="AI154"/>
  <c r="AI161"/>
  <c r="X191"/>
  <c r="AI17" i="85"/>
  <c r="I24" i="86"/>
  <c r="AC31" i="85"/>
  <c r="R9" i="86" s="1"/>
  <c r="AH27" i="85"/>
  <c r="U43"/>
  <c r="J10" i="86" s="1"/>
  <c r="AH33" i="85"/>
  <c r="Y67"/>
  <c r="N12" i="86" s="1"/>
  <c r="AI90" i="85"/>
  <c r="AG127"/>
  <c r="V17" i="86" s="1"/>
  <c r="AI134" i="85"/>
  <c r="AI150"/>
  <c r="AG187"/>
  <c r="V22" i="86" s="1"/>
  <c r="AC190" i="85"/>
  <c r="R23" i="86" s="1"/>
  <c r="R191" i="85"/>
  <c r="U24" i="86"/>
  <c r="Y19" i="87"/>
  <c r="U19"/>
  <c r="AI12"/>
  <c r="AC43"/>
  <c r="R10" i="88" s="1"/>
  <c r="AI78" i="87"/>
  <c r="AI85"/>
  <c r="AG103"/>
  <c r="V15" i="88" s="1"/>
  <c r="U139" i="87"/>
  <c r="J18" i="88" s="1"/>
  <c r="AI172" i="87"/>
  <c r="AI184"/>
  <c r="AC190"/>
  <c r="R23" i="88" s="1"/>
  <c r="T191" i="87"/>
  <c r="AI149" i="89"/>
  <c r="W191" i="85"/>
  <c r="L8" i="86"/>
  <c r="L24" s="1"/>
  <c r="G9" i="88"/>
  <c r="G24" s="1"/>
  <c r="R191" i="87"/>
  <c r="AI86" i="89"/>
  <c r="AI134"/>
  <c r="AI24" i="91"/>
  <c r="AI72"/>
  <c r="AI101" i="93"/>
  <c r="AI131"/>
  <c r="AI135"/>
  <c r="U127" i="76"/>
  <c r="J17" i="77" s="1"/>
  <c r="AH129" i="76"/>
  <c r="AH141"/>
  <c r="U163"/>
  <c r="J20" i="77" s="1"/>
  <c r="AH165" i="76"/>
  <c r="U187"/>
  <c r="J22" i="77" s="1"/>
  <c r="AH189" i="76"/>
  <c r="AI189" s="1"/>
  <c r="U19" i="80"/>
  <c r="AH21"/>
  <c r="U43"/>
  <c r="J10" i="81" s="1"/>
  <c r="AH45" i="80"/>
  <c r="U67"/>
  <c r="J12" i="81" s="1"/>
  <c r="AH69" i="80"/>
  <c r="U91"/>
  <c r="J14" i="81" s="1"/>
  <c r="AH93" i="80"/>
  <c r="U115"/>
  <c r="J16" i="81" s="1"/>
  <c r="AH117" i="80"/>
  <c r="AH153"/>
  <c r="AH177"/>
  <c r="AH10" i="82"/>
  <c r="J191"/>
  <c r="O191"/>
  <c r="AH30"/>
  <c r="U55"/>
  <c r="J11" i="83" s="1"/>
  <c r="AH45" i="82"/>
  <c r="AH54"/>
  <c r="AH61"/>
  <c r="AH69"/>
  <c r="AH76"/>
  <c r="AG91"/>
  <c r="V14" i="83" s="1"/>
  <c r="AI84" i="82"/>
  <c r="AC103"/>
  <c r="R15" i="83" s="1"/>
  <c r="AI98" i="82"/>
  <c r="AI112"/>
  <c r="AH123"/>
  <c r="AC139"/>
  <c r="R18" i="83" s="1"/>
  <c r="Y139" i="82"/>
  <c r="N18" i="83" s="1"/>
  <c r="AH131" i="82"/>
  <c r="AH138"/>
  <c r="AH147"/>
  <c r="AI162"/>
  <c r="AH167"/>
  <c r="AG187"/>
  <c r="V22" i="83" s="1"/>
  <c r="B8"/>
  <c r="B24" s="1"/>
  <c r="Y19" i="85"/>
  <c r="G24" i="86"/>
  <c r="AB191" i="85"/>
  <c r="AH30"/>
  <c r="AH36"/>
  <c r="AI42"/>
  <c r="AH47"/>
  <c r="AG67"/>
  <c r="V12" i="86" s="1"/>
  <c r="AI72" i="85"/>
  <c r="AC91"/>
  <c r="R14" i="86" s="1"/>
  <c r="AH88" i="85"/>
  <c r="U103"/>
  <c r="J15" i="86" s="1"/>
  <c r="AH94" i="85"/>
  <c r="AH99"/>
  <c r="AH109"/>
  <c r="AH118"/>
  <c r="AH119"/>
  <c r="AI124"/>
  <c r="AC151"/>
  <c r="R19" i="86" s="1"/>
  <c r="AH148" i="85"/>
  <c r="U163"/>
  <c r="J20" i="86" s="1"/>
  <c r="AH154" i="85"/>
  <c r="AH159"/>
  <c r="AH169"/>
  <c r="AH178"/>
  <c r="AH179"/>
  <c r="AI184"/>
  <c r="V191"/>
  <c r="AH11" i="87"/>
  <c r="AH16"/>
  <c r="AH22"/>
  <c r="AI37"/>
  <c r="AI47"/>
  <c r="U79"/>
  <c r="J13" i="88" s="1"/>
  <c r="AH69" i="87"/>
  <c r="AH74"/>
  <c r="AC91"/>
  <c r="R14" i="88" s="1"/>
  <c r="U91" i="87"/>
  <c r="J14" i="88" s="1"/>
  <c r="AI89" i="87"/>
  <c r="AI99"/>
  <c r="AH126"/>
  <c r="AH135"/>
  <c r="AG151"/>
  <c r="V19" i="88" s="1"/>
  <c r="AH147" i="87"/>
  <c r="AG163"/>
  <c r="V20" i="88" s="1"/>
  <c r="AH157" i="87"/>
  <c r="AH168"/>
  <c r="AI186"/>
  <c r="AI87" i="89"/>
  <c r="Y175"/>
  <c r="N21" i="90" s="1"/>
  <c r="M24"/>
  <c r="Y187" i="91"/>
  <c r="N22" i="92" s="1"/>
  <c r="AI27" i="93"/>
  <c r="D8" i="83"/>
  <c r="D24" s="1"/>
  <c r="M191" i="82"/>
  <c r="H8" i="83"/>
  <c r="H24" s="1"/>
  <c r="S191" i="82"/>
  <c r="L8" i="83"/>
  <c r="L24" s="1"/>
  <c r="W191" i="82"/>
  <c r="P8" i="83"/>
  <c r="P24" s="1"/>
  <c r="AA191" i="82"/>
  <c r="T8" i="83"/>
  <c r="T24" s="1"/>
  <c r="AE191" i="82"/>
  <c r="AE191" i="85"/>
  <c r="T8" i="86"/>
  <c r="T24" s="1"/>
  <c r="O191" i="87"/>
  <c r="F8" i="88"/>
  <c r="F24" s="1"/>
  <c r="AI65" i="89"/>
  <c r="T12" i="90"/>
  <c r="T24" s="1"/>
  <c r="AE193" i="89"/>
  <c r="AI124"/>
  <c r="AI185"/>
  <c r="AI33" i="91"/>
  <c r="AI83"/>
  <c r="AI97"/>
  <c r="AI121"/>
  <c r="AI124"/>
  <c r="AI125"/>
  <c r="AI156"/>
  <c r="V10" i="94"/>
  <c r="AI49" i="93"/>
  <c r="AI125"/>
  <c r="AH129" i="80"/>
  <c r="AH16" i="82"/>
  <c r="AH22"/>
  <c r="AC55"/>
  <c r="R11" i="83" s="1"/>
  <c r="AG55" i="82"/>
  <c r="V11" i="83" s="1"/>
  <c r="AH48" i="82"/>
  <c r="AH60"/>
  <c r="AH70"/>
  <c r="AH78"/>
  <c r="AH82"/>
  <c r="AH89"/>
  <c r="U103"/>
  <c r="J15" i="83" s="1"/>
  <c r="AH93" i="82"/>
  <c r="AH96"/>
  <c r="AH110"/>
  <c r="AH118"/>
  <c r="AH125"/>
  <c r="U139"/>
  <c r="J18" i="83" s="1"/>
  <c r="AH145" i="82"/>
  <c r="AH160"/>
  <c r="AG175"/>
  <c r="V21" i="83" s="1"/>
  <c r="AH185" i="82"/>
  <c r="AH189"/>
  <c r="AI189" s="1"/>
  <c r="AH13" i="85"/>
  <c r="N191"/>
  <c r="T191"/>
  <c r="O24" i="86"/>
  <c r="AH22" i="85"/>
  <c r="AH28"/>
  <c r="AH34"/>
  <c r="AH39"/>
  <c r="AG55"/>
  <c r="V11" i="86" s="1"/>
  <c r="AH65" i="85"/>
  <c r="AH69"/>
  <c r="AH74"/>
  <c r="U91"/>
  <c r="J14" i="86" s="1"/>
  <c r="AH81" i="85"/>
  <c r="AH86"/>
  <c r="Y103"/>
  <c r="N15" i="86" s="1"/>
  <c r="Y115" i="85"/>
  <c r="N16" i="86" s="1"/>
  <c r="AH121" i="85"/>
  <c r="AH126"/>
  <c r="AH132"/>
  <c r="AH138"/>
  <c r="U151"/>
  <c r="J19" i="86" s="1"/>
  <c r="AH141" i="85"/>
  <c r="AH146"/>
  <c r="Y163"/>
  <c r="N20" i="86" s="1"/>
  <c r="Y175" i="85"/>
  <c r="N21" i="86" s="1"/>
  <c r="AH181" i="85"/>
  <c r="AH186"/>
  <c r="AD191"/>
  <c r="Q8" i="86"/>
  <c r="Q24" s="1"/>
  <c r="J191" i="87"/>
  <c r="AH30"/>
  <c r="AH34"/>
  <c r="AG43"/>
  <c r="V10" i="88" s="1"/>
  <c r="AH39" i="87"/>
  <c r="AG55"/>
  <c r="V11" i="88" s="1"/>
  <c r="AH49" i="87"/>
  <c r="AH60"/>
  <c r="AH81"/>
  <c r="AG91"/>
  <c r="V14" i="88" s="1"/>
  <c r="AH86" i="87"/>
  <c r="AH96"/>
  <c r="AH101"/>
  <c r="AH112"/>
  <c r="AH118"/>
  <c r="AH133"/>
  <c r="AH138"/>
  <c r="AH145"/>
  <c r="AH150"/>
  <c r="AH155"/>
  <c r="AH160"/>
  <c r="U187"/>
  <c r="J22" i="88" s="1"/>
  <c r="AH177" i="87"/>
  <c r="K191"/>
  <c r="B8" i="88"/>
  <c r="B24" s="1"/>
  <c r="AC31" i="89"/>
  <c r="R9" i="90" s="1"/>
  <c r="AI66" i="89"/>
  <c r="AC79"/>
  <c r="R13" i="90" s="1"/>
  <c r="AI126" i="91"/>
  <c r="E8" i="88"/>
  <c r="E24" s="1"/>
  <c r="N191" i="87"/>
  <c r="Q8" i="88"/>
  <c r="Q24" s="1"/>
  <c r="AB191" i="87"/>
  <c r="U8" i="88"/>
  <c r="U24" s="1"/>
  <c r="AF191" i="87"/>
  <c r="AI99" i="89"/>
  <c r="AI182"/>
  <c r="AI10" i="91"/>
  <c r="J8" i="92"/>
  <c r="AI39" i="91"/>
  <c r="AI96"/>
  <c r="AI106"/>
  <c r="X18" i="92" s="1"/>
  <c r="AI166" i="91"/>
  <c r="V16" i="94"/>
  <c r="AH81" i="82"/>
  <c r="AH88"/>
  <c r="AH94"/>
  <c r="AH122"/>
  <c r="AH144"/>
  <c r="AC163"/>
  <c r="R20" i="83" s="1"/>
  <c r="AG163" i="82"/>
  <c r="V20" i="83" s="1"/>
  <c r="AH165" i="82"/>
  <c r="AH168"/>
  <c r="AH173"/>
  <c r="U187"/>
  <c r="J22" i="83" s="1"/>
  <c r="AH177" i="82"/>
  <c r="AH179"/>
  <c r="AH182"/>
  <c r="U19" i="85"/>
  <c r="AH9"/>
  <c r="AH11"/>
  <c r="AH14"/>
  <c r="B24" i="86"/>
  <c r="F24"/>
  <c r="AF191" i="85"/>
  <c r="AG43"/>
  <c r="V10" i="86" s="1"/>
  <c r="AH49" i="85"/>
  <c r="AH52"/>
  <c r="AH58"/>
  <c r="AH63"/>
  <c r="AH66"/>
  <c r="AH93"/>
  <c r="AH96"/>
  <c r="AH101"/>
  <c r="U115"/>
  <c r="J16" i="86" s="1"/>
  <c r="AH105" i="85"/>
  <c r="AH107"/>
  <c r="AH110"/>
  <c r="AG151"/>
  <c r="V19" i="86" s="1"/>
  <c r="AH157" i="85"/>
  <c r="AH160"/>
  <c r="AH166"/>
  <c r="AH171"/>
  <c r="AH174"/>
  <c r="S191"/>
  <c r="AA191"/>
  <c r="D8" i="86"/>
  <c r="D24" s="1"/>
  <c r="AH10" i="87"/>
  <c r="AH13"/>
  <c r="AH18"/>
  <c r="I24" i="88"/>
  <c r="M24"/>
  <c r="Y31" i="87"/>
  <c r="N9" i="88" s="1"/>
  <c r="AH24" i="87"/>
  <c r="AH27"/>
  <c r="AH35"/>
  <c r="AC55"/>
  <c r="R11" i="88" s="1"/>
  <c r="AH57" i="87"/>
  <c r="AH62"/>
  <c r="AH65"/>
  <c r="AG79"/>
  <c r="V13" i="88" s="1"/>
  <c r="AH71" i="87"/>
  <c r="AH76"/>
  <c r="U103"/>
  <c r="J15" i="88" s="1"/>
  <c r="AH93" i="87"/>
  <c r="AH106"/>
  <c r="AH109"/>
  <c r="AH114"/>
  <c r="Y127"/>
  <c r="N17" i="88" s="1"/>
  <c r="AH120" i="87"/>
  <c r="AH123"/>
  <c r="AG139"/>
  <c r="V18" i="88" s="1"/>
  <c r="AH143" i="87"/>
  <c r="AC163"/>
  <c r="R20" i="88" s="1"/>
  <c r="AH165" i="87"/>
  <c r="AH170"/>
  <c r="AH173"/>
  <c r="AG187"/>
  <c r="V22" i="88" s="1"/>
  <c r="AH179" i="87"/>
  <c r="AH182"/>
  <c r="P24" i="88"/>
  <c r="AI62" i="89"/>
  <c r="U79"/>
  <c r="J13" i="90" s="1"/>
  <c r="AG127" i="89"/>
  <c r="V17" i="90" s="1"/>
  <c r="AG139" i="89"/>
  <c r="V18" i="90" s="1"/>
  <c r="AH11" i="91"/>
  <c r="AI88"/>
  <c r="AH150"/>
  <c r="AH167"/>
  <c r="AI178"/>
  <c r="F24" i="92"/>
  <c r="AI13" i="93"/>
  <c r="AI57"/>
  <c r="C8" i="90"/>
  <c r="C24" s="1"/>
  <c r="K193" i="89"/>
  <c r="G8" i="90"/>
  <c r="G24" s="1"/>
  <c r="R193" i="89"/>
  <c r="I9" i="90"/>
  <c r="I24" s="1"/>
  <c r="T193" i="89"/>
  <c r="AI157"/>
  <c r="AI48" i="91"/>
  <c r="AI59"/>
  <c r="AI141"/>
  <c r="D9" i="94"/>
  <c r="M191" i="93"/>
  <c r="H9" i="94"/>
  <c r="S9"/>
  <c r="B10"/>
  <c r="F10"/>
  <c r="J10"/>
  <c r="AH40" i="82"/>
  <c r="AH46"/>
  <c r="AH74"/>
  <c r="AH102"/>
  <c r="AH108"/>
  <c r="AH129"/>
  <c r="AH136"/>
  <c r="U163"/>
  <c r="J20" i="83" s="1"/>
  <c r="AH153" i="82"/>
  <c r="AH158"/>
  <c r="AH169"/>
  <c r="AH172"/>
  <c r="AC187"/>
  <c r="R22" i="83" s="1"/>
  <c r="AH178" i="82"/>
  <c r="AH183"/>
  <c r="AH186"/>
  <c r="AC19" i="85"/>
  <c r="AH10"/>
  <c r="AH15"/>
  <c r="AH18"/>
  <c r="X191"/>
  <c r="AH45"/>
  <c r="AH48"/>
  <c r="AH53"/>
  <c r="U67"/>
  <c r="J12" i="86" s="1"/>
  <c r="AH57" i="85"/>
  <c r="AH59"/>
  <c r="AH62"/>
  <c r="Y91"/>
  <c r="N14" i="86" s="1"/>
  <c r="AG91" i="85"/>
  <c r="V14" i="86" s="1"/>
  <c r="AH97" i="85"/>
  <c r="AH100"/>
  <c r="AC115"/>
  <c r="R16" i="86" s="1"/>
  <c r="AH106" i="85"/>
  <c r="AH111"/>
  <c r="AH114"/>
  <c r="AH153"/>
  <c r="AH156"/>
  <c r="AH161"/>
  <c r="U175"/>
  <c r="J21" i="86" s="1"/>
  <c r="AH165" i="85"/>
  <c r="AH167"/>
  <c r="AH170"/>
  <c r="Y190"/>
  <c r="N23" i="86" s="1"/>
  <c r="AG190" i="85"/>
  <c r="V23" i="86" s="1"/>
  <c r="AH9" i="87"/>
  <c r="AH14"/>
  <c r="AH17"/>
  <c r="C24" i="88"/>
  <c r="V191" i="87"/>
  <c r="Z191"/>
  <c r="S24" i="88"/>
  <c r="AG31" i="87"/>
  <c r="AH23"/>
  <c r="AH28"/>
  <c r="U55"/>
  <c r="J11" i="88" s="1"/>
  <c r="AH45" i="87"/>
  <c r="AH58"/>
  <c r="AH61"/>
  <c r="AH66"/>
  <c r="Y79"/>
  <c r="N13" i="88" s="1"/>
  <c r="AH72" i="87"/>
  <c r="AH75"/>
  <c r="AH83"/>
  <c r="AC103"/>
  <c r="R15" i="88" s="1"/>
  <c r="AH105" i="87"/>
  <c r="AH110"/>
  <c r="AH113"/>
  <c r="AG127"/>
  <c r="V17" i="88" s="1"/>
  <c r="AH119" i="87"/>
  <c r="AH124"/>
  <c r="Y139"/>
  <c r="N18" i="88" s="1"/>
  <c r="U163" i="87"/>
  <c r="J20" i="88" s="1"/>
  <c r="AH153" i="87"/>
  <c r="AH166"/>
  <c r="AH169"/>
  <c r="AH174"/>
  <c r="Y187"/>
  <c r="N22" i="88" s="1"/>
  <c r="AH180" i="87"/>
  <c r="AH183"/>
  <c r="X191"/>
  <c r="K24" i="88"/>
  <c r="Y19" i="89"/>
  <c r="L24" i="90"/>
  <c r="AI39" i="89"/>
  <c r="U67"/>
  <c r="J12" i="90" s="1"/>
  <c r="AH57" i="89"/>
  <c r="AH96"/>
  <c r="AH123"/>
  <c r="AH133"/>
  <c r="M193"/>
  <c r="U24" i="90"/>
  <c r="AC19" i="91"/>
  <c r="O192"/>
  <c r="O24" i="92"/>
  <c r="AI60" i="91"/>
  <c r="AI118"/>
  <c r="AG151"/>
  <c r="V19" i="92" s="1"/>
  <c r="AI161" i="91"/>
  <c r="O8" i="90"/>
  <c r="O24" s="1"/>
  <c r="Z193" i="89"/>
  <c r="Q9" i="90"/>
  <c r="Q24" s="1"/>
  <c r="AB193" i="89"/>
  <c r="AI18" i="91"/>
  <c r="B8" i="92"/>
  <c r="B24" s="1"/>
  <c r="J192" i="91"/>
  <c r="AI29"/>
  <c r="AI38"/>
  <c r="AI82"/>
  <c r="AI111"/>
  <c r="AI146"/>
  <c r="AI174"/>
  <c r="O11" i="94"/>
  <c r="T11"/>
  <c r="AI112" i="93"/>
  <c r="U16" i="94"/>
  <c r="AI154" i="93"/>
  <c r="AI185"/>
  <c r="J191" i="85"/>
  <c r="O191"/>
  <c r="M191" i="87"/>
  <c r="S191"/>
  <c r="W191"/>
  <c r="AA191"/>
  <c r="AE191"/>
  <c r="AH129"/>
  <c r="D8" i="88"/>
  <c r="D24" s="1"/>
  <c r="O8"/>
  <c r="O24" s="1"/>
  <c r="T8"/>
  <c r="T24" s="1"/>
  <c r="AH18" i="89"/>
  <c r="N193"/>
  <c r="AH22"/>
  <c r="AG31"/>
  <c r="V9" i="90" s="1"/>
  <c r="AH27" i="89"/>
  <c r="AG43"/>
  <c r="V10" i="90" s="1"/>
  <c r="AH37" i="89"/>
  <c r="AH48"/>
  <c r="AH69"/>
  <c r="AG79"/>
  <c r="V13" i="90" s="1"/>
  <c r="AH74" i="89"/>
  <c r="AH84"/>
  <c r="AH89"/>
  <c r="AH100"/>
  <c r="AH106"/>
  <c r="AH121"/>
  <c r="AH126"/>
  <c r="AH131"/>
  <c r="AH144"/>
  <c r="AG151"/>
  <c r="V19" i="90" s="1"/>
  <c r="AG163" i="89"/>
  <c r="V20" i="90" s="1"/>
  <c r="U192" i="89"/>
  <c r="J23" i="90" s="1"/>
  <c r="E24"/>
  <c r="AH28" i="91"/>
  <c r="AI30"/>
  <c r="T24" i="92"/>
  <c r="Y43" i="91"/>
  <c r="N10" i="92" s="1"/>
  <c r="AI94" i="91"/>
  <c r="AH110"/>
  <c r="AI112"/>
  <c r="AC127"/>
  <c r="R17" i="92" s="1"/>
  <c r="AI132" i="91"/>
  <c r="AC151"/>
  <c r="R19" i="92" s="1"/>
  <c r="Y163" i="91"/>
  <c r="N20" i="92" s="1"/>
  <c r="AH54" i="93"/>
  <c r="AI81"/>
  <c r="AI155"/>
  <c r="R8" i="90"/>
  <c r="AI135" i="89"/>
  <c r="AI15" i="91"/>
  <c r="M9" i="92"/>
  <c r="X192" i="91"/>
  <c r="AI53"/>
  <c r="AI62"/>
  <c r="AI90"/>
  <c r="AI120"/>
  <c r="AI143"/>
  <c r="E8" i="94"/>
  <c r="N191" i="93"/>
  <c r="I8" i="94"/>
  <c r="T191" i="93"/>
  <c r="AI29"/>
  <c r="AI30"/>
  <c r="AI60"/>
  <c r="U21" i="94"/>
  <c r="H8" i="88"/>
  <c r="H24" s="1"/>
  <c r="AH21" i="89"/>
  <c r="AH26"/>
  <c r="AH36"/>
  <c r="AH41"/>
  <c r="AI58"/>
  <c r="AH73"/>
  <c r="AH78"/>
  <c r="AH83"/>
  <c r="AH88"/>
  <c r="U115"/>
  <c r="J16" i="90" s="1"/>
  <c r="AH105" i="89"/>
  <c r="AI110"/>
  <c r="AC127"/>
  <c r="R17" i="90" s="1"/>
  <c r="U127" i="89"/>
  <c r="J17" i="90" s="1"/>
  <c r="AH125" i="89"/>
  <c r="AG192"/>
  <c r="V23" i="90" s="1"/>
  <c r="AH14" i="91"/>
  <c r="AI16"/>
  <c r="AC31"/>
  <c r="R9" i="92" s="1"/>
  <c r="AI36" i="91"/>
  <c r="AC67"/>
  <c r="R12" i="92" s="1"/>
  <c r="Y79" i="91"/>
  <c r="N13" i="92" s="1"/>
  <c r="AI102" i="91"/>
  <c r="U139"/>
  <c r="J18" i="92" s="1"/>
  <c r="AI144" i="91"/>
  <c r="AG163"/>
  <c r="V20" i="92" s="1"/>
  <c r="AI172" i="91"/>
  <c r="K8" i="90"/>
  <c r="K24" s="1"/>
  <c r="V193" i="89"/>
  <c r="P8" i="90"/>
  <c r="P24" s="1"/>
  <c r="AA193" i="89"/>
  <c r="AI73" i="91"/>
  <c r="AI160"/>
  <c r="AI35" i="93"/>
  <c r="AI36"/>
  <c r="AI46"/>
  <c r="AI73"/>
  <c r="AI94"/>
  <c r="AI146"/>
  <c r="AI171"/>
  <c r="E21" i="94"/>
  <c r="I21"/>
  <c r="AG19" i="89"/>
  <c r="AH11"/>
  <c r="AH16"/>
  <c r="AF193"/>
  <c r="U43"/>
  <c r="J10" i="90" s="1"/>
  <c r="AH33" i="89"/>
  <c r="AH46"/>
  <c r="AH49"/>
  <c r="AH54"/>
  <c r="Y67"/>
  <c r="N12" i="90" s="1"/>
  <c r="AH60" i="89"/>
  <c r="AH63"/>
  <c r="AH71"/>
  <c r="AC91"/>
  <c r="R14" i="90" s="1"/>
  <c r="AH93" i="89"/>
  <c r="AH98"/>
  <c r="AH101"/>
  <c r="AG115"/>
  <c r="V16" i="90" s="1"/>
  <c r="AH107" i="89"/>
  <c r="AH112"/>
  <c r="U139"/>
  <c r="J18" i="90" s="1"/>
  <c r="AH129" i="89"/>
  <c r="AH147"/>
  <c r="AH148"/>
  <c r="AH154"/>
  <c r="AH165"/>
  <c r="Y192"/>
  <c r="N23" i="90" s="1"/>
  <c r="AH190" i="89"/>
  <c r="AI190" s="1"/>
  <c r="AG43" i="91"/>
  <c r="V10" i="92" s="1"/>
  <c r="AH42" i="91"/>
  <c r="AH47"/>
  <c r="U67"/>
  <c r="J12" i="92" s="1"/>
  <c r="AH58" i="91"/>
  <c r="U79"/>
  <c r="J13" i="92" s="1"/>
  <c r="AH69" i="91"/>
  <c r="AH74"/>
  <c r="AC103"/>
  <c r="R15" i="92" s="1"/>
  <c r="AH100" i="91"/>
  <c r="AH101"/>
  <c r="AH130"/>
  <c r="AH131"/>
  <c r="Y151"/>
  <c r="N19" i="92" s="1"/>
  <c r="AH170" i="91"/>
  <c r="AH171"/>
  <c r="AG187"/>
  <c r="V22" i="92" s="1"/>
  <c r="N192" i="91"/>
  <c r="AF192"/>
  <c r="AH12" i="93"/>
  <c r="AH37"/>
  <c r="AC67"/>
  <c r="AH63"/>
  <c r="AH84"/>
  <c r="AH95"/>
  <c r="AH121"/>
  <c r="AH149"/>
  <c r="AI158"/>
  <c r="H8" i="90"/>
  <c r="H24" s="1"/>
  <c r="S193" i="89"/>
  <c r="S8" i="90"/>
  <c r="S24" s="1"/>
  <c r="AD193" i="89"/>
  <c r="AI172"/>
  <c r="K192" i="91"/>
  <c r="C8" i="92"/>
  <c r="C24" s="1"/>
  <c r="V192" i="91"/>
  <c r="K8" i="92"/>
  <c r="K24" s="1"/>
  <c r="AD192" i="91"/>
  <c r="S8" i="92"/>
  <c r="S24" s="1"/>
  <c r="I9"/>
  <c r="I24" s="1"/>
  <c r="T192" i="91"/>
  <c r="AI76"/>
  <c r="AI157"/>
  <c r="R8" i="94"/>
  <c r="AI16" i="93"/>
  <c r="X191"/>
  <c r="M8" i="94"/>
  <c r="C9"/>
  <c r="G9"/>
  <c r="L9"/>
  <c r="AI40" i="93"/>
  <c r="E10" i="94"/>
  <c r="I10"/>
  <c r="Q10"/>
  <c r="U10"/>
  <c r="R11"/>
  <c r="AI53" i="93"/>
  <c r="D11" i="94"/>
  <c r="H11"/>
  <c r="S11"/>
  <c r="J12"/>
  <c r="K13"/>
  <c r="P13"/>
  <c r="AI98" i="93"/>
  <c r="N16" i="94"/>
  <c r="Q16"/>
  <c r="C20"/>
  <c r="G20"/>
  <c r="L20"/>
  <c r="D22"/>
  <c r="H22"/>
  <c r="S22"/>
  <c r="AH12" i="89"/>
  <c r="AH15"/>
  <c r="D24" i="90"/>
  <c r="X193" i="89"/>
  <c r="AH23"/>
  <c r="AC43"/>
  <c r="AH45"/>
  <c r="AH50"/>
  <c r="AH53"/>
  <c r="AG67"/>
  <c r="V12" i="90" s="1"/>
  <c r="AH59" i="89"/>
  <c r="AH64"/>
  <c r="U91"/>
  <c r="J14" i="90" s="1"/>
  <c r="AH81" i="89"/>
  <c r="AH94"/>
  <c r="AH97"/>
  <c r="AH102"/>
  <c r="Y115"/>
  <c r="N16" i="90" s="1"/>
  <c r="AH108" i="89"/>
  <c r="AH111"/>
  <c r="AH119"/>
  <c r="AH161"/>
  <c r="AH162"/>
  <c r="U175"/>
  <c r="J21" i="90" s="1"/>
  <c r="AH173" i="89"/>
  <c r="U187"/>
  <c r="J22" i="90" s="1"/>
  <c r="AH177" i="89"/>
  <c r="B24" i="90"/>
  <c r="R192" i="91"/>
  <c r="Z192"/>
  <c r="AH34"/>
  <c r="AH35"/>
  <c r="U55"/>
  <c r="J11" i="92" s="1"/>
  <c r="AH45" i="91"/>
  <c r="AI50"/>
  <c r="AH86"/>
  <c r="AH87"/>
  <c r="AG103"/>
  <c r="V15" i="92" s="1"/>
  <c r="AG139" i="91"/>
  <c r="V18" i="92" s="1"/>
  <c r="AH138" i="91"/>
  <c r="U151"/>
  <c r="J19" i="92" s="1"/>
  <c r="AH142" i="91"/>
  <c r="U163"/>
  <c r="J20" i="92" s="1"/>
  <c r="AH153" i="91"/>
  <c r="AH158"/>
  <c r="AH184"/>
  <c r="AH185"/>
  <c r="G8" i="92"/>
  <c r="G24" s="1"/>
  <c r="AH59" i="93"/>
  <c r="AG67"/>
  <c r="AG79"/>
  <c r="AH87"/>
  <c r="AH106"/>
  <c r="U127"/>
  <c r="AH117"/>
  <c r="N9" i="94"/>
  <c r="Q8"/>
  <c r="AB191" i="93"/>
  <c r="O13" i="94"/>
  <c r="T13"/>
  <c r="AI88" i="93"/>
  <c r="C15" i="94"/>
  <c r="G15"/>
  <c r="L15"/>
  <c r="E16"/>
  <c r="I16"/>
  <c r="D17"/>
  <c r="H17"/>
  <c r="S17"/>
  <c r="D18"/>
  <c r="H18"/>
  <c r="S18"/>
  <c r="F23"/>
  <c r="J193" i="89"/>
  <c r="O193"/>
  <c r="AC139"/>
  <c r="R18" i="90" s="1"/>
  <c r="AH138" i="89"/>
  <c r="AH142"/>
  <c r="AH145"/>
  <c r="AH150"/>
  <c r="Y163"/>
  <c r="N20" i="90" s="1"/>
  <c r="AH156" i="89"/>
  <c r="AH159"/>
  <c r="AH167"/>
  <c r="AC187"/>
  <c r="R22" i="90" s="1"/>
  <c r="AH189" i="89"/>
  <c r="AI189" s="1"/>
  <c r="E24" i="92"/>
  <c r="M24"/>
  <c r="Q24"/>
  <c r="U24"/>
  <c r="Y31" i="91"/>
  <c r="AG31"/>
  <c r="V9" i="92" s="1"/>
  <c r="AH37" i="91"/>
  <c r="AH40"/>
  <c r="U43"/>
  <c r="J10" i="92" s="1"/>
  <c r="AC55" i="91"/>
  <c r="R11" i="92" s="1"/>
  <c r="AH46" i="91"/>
  <c r="AH51"/>
  <c r="AH54"/>
  <c r="AH81"/>
  <c r="AH84"/>
  <c r="AH89"/>
  <c r="U103"/>
  <c r="J15" i="92" s="1"/>
  <c r="AH93" i="91"/>
  <c r="AH95"/>
  <c r="AH98"/>
  <c r="Y127"/>
  <c r="N17" i="92" s="1"/>
  <c r="AG127" i="91"/>
  <c r="V17" i="92" s="1"/>
  <c r="AC139" i="91"/>
  <c r="R18" i="92" s="1"/>
  <c r="Y139" i="91"/>
  <c r="N18" i="92" s="1"/>
  <c r="AH133" i="91"/>
  <c r="AH136"/>
  <c r="AH165"/>
  <c r="AH168"/>
  <c r="AH173"/>
  <c r="U187"/>
  <c r="J22" i="92" s="1"/>
  <c r="AH177" i="91"/>
  <c r="AH179"/>
  <c r="AH182"/>
  <c r="Y19" i="93"/>
  <c r="AH10"/>
  <c r="U31"/>
  <c r="AH21"/>
  <c r="AH25"/>
  <c r="AH26"/>
  <c r="Y55"/>
  <c r="AC79"/>
  <c r="AH77"/>
  <c r="AH78"/>
  <c r="AC91"/>
  <c r="U91"/>
  <c r="AH89"/>
  <c r="U103"/>
  <c r="AH93"/>
  <c r="AI109"/>
  <c r="AH114"/>
  <c r="AG139"/>
  <c r="AG151"/>
  <c r="AH153"/>
  <c r="AH161"/>
  <c r="AH180"/>
  <c r="U190"/>
  <c r="U8" i="94"/>
  <c r="AF191" i="93"/>
  <c r="AI39"/>
  <c r="AI50"/>
  <c r="K15" i="94"/>
  <c r="P15"/>
  <c r="C17"/>
  <c r="G17"/>
  <c r="L17"/>
  <c r="AI132" i="93"/>
  <c r="G18" i="94"/>
  <c r="L18"/>
  <c r="AI144" i="93"/>
  <c r="Y139" i="89"/>
  <c r="N18" i="90" s="1"/>
  <c r="U163" i="89"/>
  <c r="J20" i="90" s="1"/>
  <c r="AH153" i="89"/>
  <c r="AH166"/>
  <c r="AH169"/>
  <c r="AH174"/>
  <c r="Y187"/>
  <c r="N22" i="90" s="1"/>
  <c r="AH180" i="89"/>
  <c r="AH183"/>
  <c r="AH191"/>
  <c r="AI191" s="1"/>
  <c r="F8" i="90"/>
  <c r="F24" s="1"/>
  <c r="AH9" i="91"/>
  <c r="AH12"/>
  <c r="AH17"/>
  <c r="H24" i="92"/>
  <c r="P24"/>
  <c r="U31" i="91"/>
  <c r="AH21"/>
  <c r="AH23"/>
  <c r="AH26"/>
  <c r="Y55"/>
  <c r="N11" i="92" s="1"/>
  <c r="AG55" i="91"/>
  <c r="V11" i="92" s="1"/>
  <c r="AH61" i="91"/>
  <c r="AH64"/>
  <c r="AC79"/>
  <c r="R13" i="92" s="1"/>
  <c r="AH70" i="91"/>
  <c r="AH75"/>
  <c r="AH78"/>
  <c r="AH105"/>
  <c r="AH108"/>
  <c r="AH113"/>
  <c r="U127"/>
  <c r="J17" i="92" s="1"/>
  <c r="AH117" i="91"/>
  <c r="AH119"/>
  <c r="AH122"/>
  <c r="AH145"/>
  <c r="AH148"/>
  <c r="AC163"/>
  <c r="R20" i="92" s="1"/>
  <c r="AH154" i="91"/>
  <c r="AH159"/>
  <c r="AH162"/>
  <c r="AH189"/>
  <c r="AI189" s="1"/>
  <c r="AB192"/>
  <c r="AG19" i="93"/>
  <c r="AH24"/>
  <c r="AI65"/>
  <c r="AI71"/>
  <c r="AH76"/>
  <c r="Y91"/>
  <c r="AG91"/>
  <c r="AG103"/>
  <c r="AC115"/>
  <c r="U115"/>
  <c r="Y127"/>
  <c r="AC139"/>
  <c r="AC151"/>
  <c r="AI169"/>
  <c r="F12" i="94"/>
  <c r="K9"/>
  <c r="P9"/>
  <c r="C11"/>
  <c r="G11"/>
  <c r="L11"/>
  <c r="I12"/>
  <c r="Q12"/>
  <c r="D13"/>
  <c r="H13"/>
  <c r="S13"/>
  <c r="O15"/>
  <c r="T15"/>
  <c r="K17"/>
  <c r="P17"/>
  <c r="K18"/>
  <c r="P18"/>
  <c r="AI157" i="93"/>
  <c r="AI162"/>
  <c r="K20" i="94"/>
  <c r="P20"/>
  <c r="C22"/>
  <c r="G22"/>
  <c r="L22"/>
  <c r="M192" i="91"/>
  <c r="S192"/>
  <c r="W192"/>
  <c r="AA192"/>
  <c r="AE192"/>
  <c r="AH9" i="93"/>
  <c r="AH14"/>
  <c r="AH17"/>
  <c r="AG31"/>
  <c r="AH23"/>
  <c r="AH28"/>
  <c r="U55"/>
  <c r="AH45"/>
  <c r="AH58"/>
  <c r="AH61"/>
  <c r="AH66"/>
  <c r="Y79"/>
  <c r="AH72"/>
  <c r="AH75"/>
  <c r="AH83"/>
  <c r="AC103"/>
  <c r="AH105"/>
  <c r="AH110"/>
  <c r="AH113"/>
  <c r="AG127"/>
  <c r="AH119"/>
  <c r="AH124"/>
  <c r="Y139"/>
  <c r="Y151"/>
  <c r="AG163"/>
  <c r="AC175"/>
  <c r="U175"/>
  <c r="AH168"/>
  <c r="Y187"/>
  <c r="E12" i="94"/>
  <c r="U12"/>
  <c r="E14"/>
  <c r="U14"/>
  <c r="J191" i="93"/>
  <c r="B8" i="94"/>
  <c r="O191" i="93"/>
  <c r="O9" i="94"/>
  <c r="T9"/>
  <c r="K11"/>
  <c r="P11"/>
  <c r="C13"/>
  <c r="G13"/>
  <c r="L13"/>
  <c r="I14"/>
  <c r="Q14"/>
  <c r="D15"/>
  <c r="H15"/>
  <c r="S15"/>
  <c r="O17"/>
  <c r="T17"/>
  <c r="O18"/>
  <c r="T18"/>
  <c r="AH129" i="91"/>
  <c r="AH11" i="93"/>
  <c r="AC31"/>
  <c r="AH33"/>
  <c r="AH38"/>
  <c r="AH41"/>
  <c r="AG55"/>
  <c r="AH47"/>
  <c r="AH52"/>
  <c r="U79"/>
  <c r="AH69"/>
  <c r="AH82"/>
  <c r="AH85"/>
  <c r="AH90"/>
  <c r="Y103"/>
  <c r="AH96"/>
  <c r="AH99"/>
  <c r="AH107"/>
  <c r="AC127"/>
  <c r="U139"/>
  <c r="AH134"/>
  <c r="AH137"/>
  <c r="U151"/>
  <c r="AI147"/>
  <c r="Y175"/>
  <c r="AH166"/>
  <c r="U187"/>
  <c r="AH177"/>
  <c r="AH181"/>
  <c r="AI182"/>
  <c r="AE191"/>
  <c r="D8" i="94"/>
  <c r="H8"/>
  <c r="L8"/>
  <c r="P8"/>
  <c r="T8"/>
  <c r="D10"/>
  <c r="H10"/>
  <c r="L10"/>
  <c r="P10"/>
  <c r="T10"/>
  <c r="D12"/>
  <c r="H12"/>
  <c r="L12"/>
  <c r="P12"/>
  <c r="T12"/>
  <c r="D14"/>
  <c r="H14"/>
  <c r="L14"/>
  <c r="P14"/>
  <c r="T14"/>
  <c r="D16"/>
  <c r="H16"/>
  <c r="L16"/>
  <c r="P16"/>
  <c r="T16"/>
  <c r="O20"/>
  <c r="T20"/>
  <c r="K22"/>
  <c r="P22"/>
  <c r="AH129" i="93"/>
  <c r="AH141"/>
  <c r="AH145"/>
  <c r="AC163"/>
  <c r="AH165"/>
  <c r="AH170"/>
  <c r="AH173"/>
  <c r="AG187"/>
  <c r="AH179"/>
  <c r="AH184"/>
  <c r="C8" i="94"/>
  <c r="K191" i="93"/>
  <c r="G8" i="94"/>
  <c r="R191" i="93"/>
  <c r="K8" i="94"/>
  <c r="V191" i="93"/>
  <c r="O8" i="94"/>
  <c r="Z191" i="93"/>
  <c r="S8" i="94"/>
  <c r="AD191" i="93"/>
  <c r="C10" i="94"/>
  <c r="G10"/>
  <c r="K10"/>
  <c r="O10"/>
  <c r="S10"/>
  <c r="C12"/>
  <c r="G12"/>
  <c r="K12"/>
  <c r="O12"/>
  <c r="S12"/>
  <c r="C14"/>
  <c r="G14"/>
  <c r="K14"/>
  <c r="O14"/>
  <c r="S14"/>
  <c r="C16"/>
  <c r="G16"/>
  <c r="K16"/>
  <c r="O16"/>
  <c r="S16"/>
  <c r="D20"/>
  <c r="H20"/>
  <c r="S20"/>
  <c r="O22"/>
  <c r="T22"/>
  <c r="AH150" i="93"/>
  <c r="Y163"/>
  <c r="AH156"/>
  <c r="AH159"/>
  <c r="AH167"/>
  <c r="AC187"/>
  <c r="AH189"/>
  <c r="AI189" s="1"/>
  <c r="S191"/>
  <c r="AA191"/>
  <c r="D19" i="94"/>
  <c r="H19"/>
  <c r="L19"/>
  <c r="P19"/>
  <c r="T19"/>
  <c r="D21"/>
  <c r="H21"/>
  <c r="L21"/>
  <c r="P21"/>
  <c r="T21"/>
  <c r="D23"/>
  <c r="H23"/>
  <c r="L23"/>
  <c r="P23"/>
  <c r="T23"/>
  <c r="C19"/>
  <c r="G19"/>
  <c r="K19"/>
  <c r="O19"/>
  <c r="S19"/>
  <c r="C21"/>
  <c r="G21"/>
  <c r="K21"/>
  <c r="O21"/>
  <c r="S21"/>
  <c r="C23"/>
  <c r="G23"/>
  <c r="K23"/>
  <c r="O23"/>
  <c r="S23"/>
  <c r="R8" i="46"/>
  <c r="AI36" i="45"/>
  <c r="AI39"/>
  <c r="AI40"/>
  <c r="AI64"/>
  <c r="AI111"/>
  <c r="AI112"/>
  <c r="AI144"/>
  <c r="AI147"/>
  <c r="AI148"/>
  <c r="AI178"/>
  <c r="AI181"/>
  <c r="AI186"/>
  <c r="AI60"/>
  <c r="AI84"/>
  <c r="AI122"/>
  <c r="AI125"/>
  <c r="AI126"/>
  <c r="AI172"/>
  <c r="J8" i="46"/>
  <c r="AI14" i="45"/>
  <c r="AI23"/>
  <c r="AI25"/>
  <c r="AI28"/>
  <c r="AI29"/>
  <c r="AI30"/>
  <c r="AI50"/>
  <c r="AI53"/>
  <c r="AI70"/>
  <c r="AI73"/>
  <c r="AI77"/>
  <c r="AI78"/>
  <c r="AI94"/>
  <c r="AI97"/>
  <c r="AI101"/>
  <c r="AI102"/>
  <c r="Y19"/>
  <c r="AI10"/>
  <c r="E24" i="46"/>
  <c r="AH9" i="45"/>
  <c r="Q24" i="46"/>
  <c r="V8"/>
  <c r="AI12" i="45"/>
  <c r="AI13"/>
  <c r="AI15"/>
  <c r="AI16"/>
  <c r="AI17"/>
  <c r="AI18"/>
  <c r="AI46"/>
  <c r="AI132"/>
  <c r="AI135"/>
  <c r="AI136"/>
  <c r="AI154"/>
  <c r="AI157"/>
  <c r="AI158"/>
  <c r="AI161"/>
  <c r="AI162"/>
  <c r="AI63"/>
  <c r="AI69"/>
  <c r="AI107"/>
  <c r="AI121"/>
  <c r="AI171"/>
  <c r="C8" i="46"/>
  <c r="C24" s="1"/>
  <c r="K191" i="45"/>
  <c r="K8" i="46"/>
  <c r="K24" s="1"/>
  <c r="V191" i="45"/>
  <c r="S8" i="46"/>
  <c r="S24" s="1"/>
  <c r="AD191" i="45"/>
  <c r="AI35"/>
  <c r="AI87"/>
  <c r="AI131"/>
  <c r="AI27"/>
  <c r="AI155"/>
  <c r="AH177"/>
  <c r="M191"/>
  <c r="AE191"/>
  <c r="AC55"/>
  <c r="R11" i="46" s="1"/>
  <c r="AH57" i="45"/>
  <c r="AH65"/>
  <c r="AG79"/>
  <c r="V13" i="46" s="1"/>
  <c r="U103" i="45"/>
  <c r="J15" i="46" s="1"/>
  <c r="Y127" i="45"/>
  <c r="N17" i="46" s="1"/>
  <c r="AC163" i="45"/>
  <c r="R20" i="46" s="1"/>
  <c r="AH165" i="45"/>
  <c r="AH173"/>
  <c r="AH179"/>
  <c r="AB191"/>
  <c r="J191"/>
  <c r="O191"/>
  <c r="U31"/>
  <c r="J9" i="46" s="1"/>
  <c r="AH21" i="45"/>
  <c r="AH34"/>
  <c r="AH37"/>
  <c r="AH42"/>
  <c r="Y55"/>
  <c r="N11" i="46" s="1"/>
  <c r="AH48" i="45"/>
  <c r="AH51"/>
  <c r="AH59"/>
  <c r="AC79"/>
  <c r="R13" i="46" s="1"/>
  <c r="AH81" i="45"/>
  <c r="AH86"/>
  <c r="AH89"/>
  <c r="AG103"/>
  <c r="V15" i="46" s="1"/>
  <c r="AH95" i="45"/>
  <c r="AH100"/>
  <c r="U127"/>
  <c r="J17" i="46" s="1"/>
  <c r="AH117" i="45"/>
  <c r="AC139"/>
  <c r="R18" i="46" s="1"/>
  <c r="AH130" i="45"/>
  <c r="AH133"/>
  <c r="AH138"/>
  <c r="AH142"/>
  <c r="AH145"/>
  <c r="AH150"/>
  <c r="Y163"/>
  <c r="N20" i="46" s="1"/>
  <c r="AH156" i="45"/>
  <c r="AH159"/>
  <c r="AH167"/>
  <c r="AC187"/>
  <c r="R22" i="46" s="1"/>
  <c r="AH189" i="45"/>
  <c r="AI189" s="1"/>
  <c r="S191"/>
  <c r="AA191"/>
  <c r="I14" i="46"/>
  <c r="I24" s="1"/>
  <c r="G8"/>
  <c r="G24" s="1"/>
  <c r="R191" i="45"/>
  <c r="O8" i="46"/>
  <c r="O24" s="1"/>
  <c r="Z191" i="45"/>
  <c r="AI49"/>
  <c r="AI93"/>
  <c r="AI41"/>
  <c r="AI47"/>
  <c r="AI85"/>
  <c r="AI137"/>
  <c r="AI141"/>
  <c r="W191"/>
  <c r="Y31"/>
  <c r="N9" i="46" s="1"/>
  <c r="AH71" i="45"/>
  <c r="AH109"/>
  <c r="AH123"/>
  <c r="AG139"/>
  <c r="V18" i="46" s="1"/>
  <c r="AH143" i="45"/>
  <c r="AG187"/>
  <c r="V22" i="46" s="1"/>
  <c r="B24"/>
  <c r="AG31" i="45"/>
  <c r="V9" i="46" s="1"/>
  <c r="U55" i="45"/>
  <c r="J11" i="46" s="1"/>
  <c r="AH45" i="45"/>
  <c r="AH58"/>
  <c r="AH61"/>
  <c r="AH66"/>
  <c r="Y79"/>
  <c r="N13" i="46" s="1"/>
  <c r="AH72" i="45"/>
  <c r="AH75"/>
  <c r="AH83"/>
  <c r="AC103"/>
  <c r="R15" i="46" s="1"/>
  <c r="AH105" i="45"/>
  <c r="AH110"/>
  <c r="AH113"/>
  <c r="AG127"/>
  <c r="V17" i="46" s="1"/>
  <c r="AH119" i="45"/>
  <c r="AH124"/>
  <c r="Y139"/>
  <c r="N18" i="46" s="1"/>
  <c r="U163" i="45"/>
  <c r="J20" i="46" s="1"/>
  <c r="AH153" i="45"/>
  <c r="AH166"/>
  <c r="AH169"/>
  <c r="AH174"/>
  <c r="Y187"/>
  <c r="N22" i="46" s="1"/>
  <c r="AH180" i="45"/>
  <c r="AH183"/>
  <c r="F8" i="46"/>
  <c r="F24" s="1"/>
  <c r="AH129" i="45"/>
  <c r="AI17" i="43"/>
  <c r="P8" i="44"/>
  <c r="P24" s="1"/>
  <c r="AA191" i="43"/>
  <c r="AI73"/>
  <c r="AI77"/>
  <c r="AI94"/>
  <c r="AI118"/>
  <c r="V8" i="44"/>
  <c r="AI13" i="43"/>
  <c r="T8" i="44"/>
  <c r="T24" s="1"/>
  <c r="AE191" i="43"/>
  <c r="AI132"/>
  <c r="AI135"/>
  <c r="AI136"/>
  <c r="AI144"/>
  <c r="AI147"/>
  <c r="AI148"/>
  <c r="AI172"/>
  <c r="D8" i="44"/>
  <c r="D24" s="1"/>
  <c r="M191" i="43"/>
  <c r="H8" i="44"/>
  <c r="H24" s="1"/>
  <c r="S191" i="43"/>
  <c r="AI24"/>
  <c r="AI26"/>
  <c r="AI29"/>
  <c r="AI30"/>
  <c r="AI60"/>
  <c r="AI63"/>
  <c r="AI88"/>
  <c r="AI107"/>
  <c r="AI108"/>
  <c r="AI111"/>
  <c r="AI112"/>
  <c r="AI168"/>
  <c r="AI186"/>
  <c r="AH18"/>
  <c r="U24" i="44"/>
  <c r="AC19" i="43"/>
  <c r="AH11"/>
  <c r="AH16"/>
  <c r="AI36"/>
  <c r="AI40"/>
  <c r="AI70"/>
  <c r="AI74"/>
  <c r="AI97"/>
  <c r="AI154"/>
  <c r="AI12"/>
  <c r="L8" i="44"/>
  <c r="L24" s="1"/>
  <c r="W191" i="43"/>
  <c r="AI22"/>
  <c r="AI49"/>
  <c r="AI50"/>
  <c r="AI53"/>
  <c r="AI54"/>
  <c r="AI84"/>
  <c r="AI122"/>
  <c r="AI125"/>
  <c r="AI158"/>
  <c r="AI161"/>
  <c r="AI178"/>
  <c r="AI181"/>
  <c r="AI182"/>
  <c r="AH9"/>
  <c r="Y19"/>
  <c r="AH15"/>
  <c r="E24" i="44"/>
  <c r="AI69" i="43"/>
  <c r="AI121"/>
  <c r="AI171"/>
  <c r="AI185"/>
  <c r="C8" i="44"/>
  <c r="C24" s="1"/>
  <c r="K191" i="43"/>
  <c r="G8" i="44"/>
  <c r="G24" s="1"/>
  <c r="R191" i="43"/>
  <c r="O8" i="44"/>
  <c r="O24" s="1"/>
  <c r="Z191" i="43"/>
  <c r="AI35"/>
  <c r="AI93"/>
  <c r="AI101"/>
  <c r="AI131"/>
  <c r="AI33"/>
  <c r="AI47"/>
  <c r="AI85"/>
  <c r="AI99"/>
  <c r="U115"/>
  <c r="J16" i="44" s="1"/>
  <c r="AI149" i="43"/>
  <c r="AI155"/>
  <c r="Y31"/>
  <c r="N9" i="44" s="1"/>
  <c r="AH27" i="43"/>
  <c r="AC55"/>
  <c r="R11" i="44" s="1"/>
  <c r="AH57" i="43"/>
  <c r="AH65"/>
  <c r="AG79"/>
  <c r="V13" i="44" s="1"/>
  <c r="AH109" i="43"/>
  <c r="Y127"/>
  <c r="N17" i="44" s="1"/>
  <c r="AH165" i="43"/>
  <c r="AG187"/>
  <c r="V22" i="44" s="1"/>
  <c r="T191" i="43"/>
  <c r="B24" i="44"/>
  <c r="J191" i="43"/>
  <c r="O191"/>
  <c r="U31"/>
  <c r="J9" i="44" s="1"/>
  <c r="AH21" i="43"/>
  <c r="AH34"/>
  <c r="AH37"/>
  <c r="AH42"/>
  <c r="Y55"/>
  <c r="N11" i="44" s="1"/>
  <c r="AH48" i="43"/>
  <c r="AH51"/>
  <c r="AH59"/>
  <c r="AC79"/>
  <c r="R13" i="44" s="1"/>
  <c r="AH81" i="43"/>
  <c r="AH86"/>
  <c r="AH89"/>
  <c r="AG103"/>
  <c r="V15" i="44" s="1"/>
  <c r="AH95" i="43"/>
  <c r="AH100"/>
  <c r="U127"/>
  <c r="J17" i="44" s="1"/>
  <c r="AH117" i="43"/>
  <c r="AC139"/>
  <c r="R18" i="44" s="1"/>
  <c r="AH130" i="43"/>
  <c r="AH133"/>
  <c r="AH138"/>
  <c r="AH142"/>
  <c r="AH145"/>
  <c r="AH150"/>
  <c r="Y163"/>
  <c r="N20" i="44" s="1"/>
  <c r="AH156" i="43"/>
  <c r="AH159"/>
  <c r="AH167"/>
  <c r="AC187"/>
  <c r="R22" i="44" s="1"/>
  <c r="AH189" i="43"/>
  <c r="AI189" s="1"/>
  <c r="Q14" i="44"/>
  <c r="Q24" s="1"/>
  <c r="AI177" i="43"/>
  <c r="K8" i="44"/>
  <c r="K24" s="1"/>
  <c r="V191" i="43"/>
  <c r="S8" i="44"/>
  <c r="S24" s="1"/>
  <c r="AD191" i="43"/>
  <c r="AI87"/>
  <c r="AI157"/>
  <c r="AI41"/>
  <c r="AI137"/>
  <c r="AI141"/>
  <c r="AH71"/>
  <c r="U103"/>
  <c r="J15" i="44" s="1"/>
  <c r="AH123" i="43"/>
  <c r="AG139"/>
  <c r="V18" i="44" s="1"/>
  <c r="AC163" i="43"/>
  <c r="R20" i="44" s="1"/>
  <c r="AH173" i="43"/>
  <c r="AH179"/>
  <c r="AG31"/>
  <c r="V9" i="44" s="1"/>
  <c r="AH28" i="43"/>
  <c r="U55"/>
  <c r="J11" i="44" s="1"/>
  <c r="AH45" i="43"/>
  <c r="AH58"/>
  <c r="AH61"/>
  <c r="AH66"/>
  <c r="Y79"/>
  <c r="N13" i="44" s="1"/>
  <c r="AH72" i="43"/>
  <c r="AH75"/>
  <c r="AH83"/>
  <c r="AC103"/>
  <c r="R15" i="44" s="1"/>
  <c r="AH105" i="43"/>
  <c r="AH110"/>
  <c r="AH113"/>
  <c r="AG127"/>
  <c r="V17" i="44" s="1"/>
  <c r="AH119" i="43"/>
  <c r="AH124"/>
  <c r="Y139"/>
  <c r="N18" i="44" s="1"/>
  <c r="U163" i="43"/>
  <c r="J20" i="44" s="1"/>
  <c r="AH153" i="43"/>
  <c r="AH166"/>
  <c r="AH169"/>
  <c r="AH174"/>
  <c r="Y187"/>
  <c r="N22" i="44" s="1"/>
  <c r="AH180" i="43"/>
  <c r="AH183"/>
  <c r="F8" i="44"/>
  <c r="F24" s="1"/>
  <c r="AH129" i="43"/>
  <c r="J70" i="40"/>
  <c r="B8" i="41"/>
  <c r="J11"/>
  <c r="AH21" i="40"/>
  <c r="AI21" s="1"/>
  <c r="F24" i="41"/>
  <c r="O70" i="40"/>
  <c r="Y18"/>
  <c r="N10" i="41" s="1"/>
  <c r="U18" i="40"/>
  <c r="J10" i="41" s="1"/>
  <c r="AH24" i="40"/>
  <c r="AH40"/>
  <c r="AI40" s="1"/>
  <c r="AH63"/>
  <c r="AI63" s="1"/>
  <c r="V11" i="41"/>
  <c r="Y33" i="40"/>
  <c r="N14" i="41" s="1"/>
  <c r="J15"/>
  <c r="V15"/>
  <c r="N20"/>
  <c r="J21"/>
  <c r="AG61" i="40"/>
  <c r="V21" i="41" s="1"/>
  <c r="AH13" i="40"/>
  <c r="AH17"/>
  <c r="AI17" s="1"/>
  <c r="AG18"/>
  <c r="V10" i="41" s="1"/>
  <c r="Y26" i="40"/>
  <c r="N12" i="41" s="1"/>
  <c r="AH32" i="40"/>
  <c r="N16" i="41"/>
  <c r="AH48" i="40"/>
  <c r="AI48" s="1"/>
  <c r="AH56"/>
  <c r="AI56" s="1"/>
  <c r="Y64"/>
  <c r="N22" i="41" s="1"/>
  <c r="AH36" i="40"/>
  <c r="AI36" s="1"/>
  <c r="AH60"/>
  <c r="AH68"/>
  <c r="AI68" s="1"/>
  <c r="D24" i="41"/>
  <c r="L24"/>
  <c r="T24"/>
  <c r="E24"/>
  <c r="I24"/>
  <c r="M24"/>
  <c r="Q24"/>
  <c r="U24"/>
  <c r="M70" i="40"/>
  <c r="S70"/>
  <c r="W70"/>
  <c r="AA70"/>
  <c r="AE70"/>
  <c r="H8" i="41"/>
  <c r="H24" s="1"/>
  <c r="P8"/>
  <c r="P24" s="1"/>
  <c r="AI13" i="38"/>
  <c r="L8" i="39"/>
  <c r="L24" s="1"/>
  <c r="W192" i="38"/>
  <c r="AI48"/>
  <c r="AI172"/>
  <c r="J8" i="39"/>
  <c r="AI12" i="38"/>
  <c r="AI24"/>
  <c r="AI35"/>
  <c r="AI36"/>
  <c r="AI39"/>
  <c r="AI64"/>
  <c r="AI108"/>
  <c r="AI111"/>
  <c r="AI112"/>
  <c r="AI126"/>
  <c r="AI132"/>
  <c r="AI135"/>
  <c r="AI154"/>
  <c r="AI157"/>
  <c r="AI158"/>
  <c r="AI161"/>
  <c r="AI162"/>
  <c r="AG19"/>
  <c r="AH18"/>
  <c r="I24" i="39"/>
  <c r="U24"/>
  <c r="N8"/>
  <c r="AI50" i="38"/>
  <c r="P8" i="39"/>
  <c r="P24" s="1"/>
  <c r="AA192" i="38"/>
  <c r="AI42"/>
  <c r="D8" i="39"/>
  <c r="D24" s="1"/>
  <c r="M192" i="38"/>
  <c r="H8" i="39"/>
  <c r="H24" s="1"/>
  <c r="S192" i="38"/>
  <c r="AI25"/>
  <c r="AI26"/>
  <c r="AI30"/>
  <c r="AI94"/>
  <c r="AI97"/>
  <c r="AI122"/>
  <c r="AI125"/>
  <c r="AI147"/>
  <c r="AI148"/>
  <c r="AI182"/>
  <c r="AH9"/>
  <c r="AI14"/>
  <c r="AC19"/>
  <c r="AH11"/>
  <c r="AH16"/>
  <c r="M24" i="39"/>
  <c r="AI77" i="38"/>
  <c r="G8" i="39"/>
  <c r="G24" s="1"/>
  <c r="R192" i="38"/>
  <c r="O8" i="39"/>
  <c r="O24" s="1"/>
  <c r="Z192" i="38"/>
  <c r="AI93"/>
  <c r="AI137"/>
  <c r="AI155"/>
  <c r="AE192"/>
  <c r="Y31"/>
  <c r="N9" i="39" s="1"/>
  <c r="AH34" i="38"/>
  <c r="AH41"/>
  <c r="AH47"/>
  <c r="AH65"/>
  <c r="AH71"/>
  <c r="AH109"/>
  <c r="Y127"/>
  <c r="N17" i="39" s="1"/>
  <c r="AG139" i="38"/>
  <c r="V18" i="39" s="1"/>
  <c r="AH165" i="38"/>
  <c r="AH173"/>
  <c r="AH179"/>
  <c r="T192"/>
  <c r="B24" i="39"/>
  <c r="J192" i="38"/>
  <c r="O192"/>
  <c r="U31"/>
  <c r="J9" i="39" s="1"/>
  <c r="AH21" i="38"/>
  <c r="AH37"/>
  <c r="U55"/>
  <c r="J11" i="39" s="1"/>
  <c r="AH45" i="38"/>
  <c r="AH51"/>
  <c r="AH59"/>
  <c r="AC79"/>
  <c r="R13" i="39" s="1"/>
  <c r="AH81" i="38"/>
  <c r="AH86"/>
  <c r="AH89"/>
  <c r="AG103"/>
  <c r="V15" i="39" s="1"/>
  <c r="AH95" i="38"/>
  <c r="AH100"/>
  <c r="U127"/>
  <c r="J17" i="39" s="1"/>
  <c r="AH117" i="38"/>
  <c r="AC139"/>
  <c r="R18" i="39" s="1"/>
  <c r="AH130" i="38"/>
  <c r="AH133"/>
  <c r="AH138"/>
  <c r="AH142"/>
  <c r="AH145"/>
  <c r="AH150"/>
  <c r="Y163"/>
  <c r="N20" i="39" s="1"/>
  <c r="AH156" i="38"/>
  <c r="AH159"/>
  <c r="AH167"/>
  <c r="AC187"/>
  <c r="R22" i="39" s="1"/>
  <c r="AH190" i="38"/>
  <c r="AI190" s="1"/>
  <c r="Q14" i="39"/>
  <c r="Q24" s="1"/>
  <c r="AI63" i="38"/>
  <c r="C8" i="39"/>
  <c r="C24" s="1"/>
  <c r="K192" i="38"/>
  <c r="K8" i="39"/>
  <c r="K24" s="1"/>
  <c r="V192" i="38"/>
  <c r="S8" i="39"/>
  <c r="S24" s="1"/>
  <c r="AD192" i="38"/>
  <c r="AI87"/>
  <c r="AI27"/>
  <c r="AI85"/>
  <c r="AH107"/>
  <c r="AH177"/>
  <c r="Y55"/>
  <c r="N11" i="39" s="1"/>
  <c r="AH57" i="38"/>
  <c r="AG79"/>
  <c r="V13" i="39" s="1"/>
  <c r="U103" i="38"/>
  <c r="J15" i="39" s="1"/>
  <c r="AH123" i="38"/>
  <c r="AH143"/>
  <c r="AH151" s="1"/>
  <c r="AC163"/>
  <c r="R20" i="39" s="1"/>
  <c r="AG187" i="38"/>
  <c r="V22" i="39" s="1"/>
  <c r="AG31" i="38"/>
  <c r="V9" i="39" s="1"/>
  <c r="AH33" i="38"/>
  <c r="AG55"/>
  <c r="V11" i="39" s="1"/>
  <c r="AH58" i="38"/>
  <c r="AH61"/>
  <c r="AH66"/>
  <c r="Y79"/>
  <c r="N13" i="39" s="1"/>
  <c r="AH72" i="38"/>
  <c r="AH75"/>
  <c r="AH83"/>
  <c r="AC103"/>
  <c r="R15" i="39" s="1"/>
  <c r="AH105" i="38"/>
  <c r="AH110"/>
  <c r="AH113"/>
  <c r="AG127"/>
  <c r="V17" i="39" s="1"/>
  <c r="AH119" i="38"/>
  <c r="AH124"/>
  <c r="Y139"/>
  <c r="N18" i="39" s="1"/>
  <c r="U163" i="38"/>
  <c r="J20" i="39" s="1"/>
  <c r="AH153" i="38"/>
  <c r="AH166"/>
  <c r="AH169"/>
  <c r="AH174"/>
  <c r="Y187"/>
  <c r="N22" i="39" s="1"/>
  <c r="AH180" i="38"/>
  <c r="AH183"/>
  <c r="F8" i="39"/>
  <c r="F24" s="1"/>
  <c r="AH129" i="38"/>
  <c r="AH127" i="78" l="1"/>
  <c r="AH55" i="74"/>
  <c r="AH19" i="54"/>
  <c r="AH67"/>
  <c r="AH91"/>
  <c r="AI179"/>
  <c r="AH115"/>
  <c r="AH175" i="52"/>
  <c r="AH115"/>
  <c r="AH67"/>
  <c r="AH19"/>
  <c r="AH151"/>
  <c r="AI10" i="40"/>
  <c r="AH11"/>
  <c r="AI44"/>
  <c r="X18" i="41" s="1"/>
  <c r="AH45" i="40"/>
  <c r="AH103" i="38"/>
  <c r="W15" i="39" s="1"/>
  <c r="AI32" i="40"/>
  <c r="AH33"/>
  <c r="AI24"/>
  <c r="AH26"/>
  <c r="B24" i="41"/>
  <c r="AI13" i="40"/>
  <c r="AH15"/>
  <c r="AH192" i="80"/>
  <c r="AI192" s="1"/>
  <c r="AI189"/>
  <c r="AH190" i="52"/>
  <c r="AI190" s="1"/>
  <c r="X23" i="53" s="1"/>
  <c r="AI189" i="52"/>
  <c r="AH190" i="64"/>
  <c r="AI189"/>
  <c r="AF190" s="1"/>
  <c r="AF191" s="1"/>
  <c r="AE191"/>
  <c r="L24" i="65"/>
  <c r="T24"/>
  <c r="W191" i="64"/>
  <c r="V191"/>
  <c r="Z191"/>
  <c r="AI60" i="40"/>
  <c r="AH61"/>
  <c r="AI53"/>
  <c r="R24" i="41"/>
  <c r="AI11" i="40"/>
  <c r="X8" i="41" s="1"/>
  <c r="AC70" i="40"/>
  <c r="U191" i="43"/>
  <c r="U24" i="94"/>
  <c r="U191" i="93"/>
  <c r="B24" i="94"/>
  <c r="M24"/>
  <c r="V23"/>
  <c r="AC191" i="87"/>
  <c r="N24" i="83"/>
  <c r="AI45" i="74"/>
  <c r="V24" i="67"/>
  <c r="N24"/>
  <c r="AH151" i="59"/>
  <c r="W19" i="60" s="1"/>
  <c r="AH79" i="59"/>
  <c r="J24" i="60"/>
  <c r="AH175" i="59"/>
  <c r="AH190"/>
  <c r="AI190" s="1"/>
  <c r="X23" i="60" s="1"/>
  <c r="U191" i="59"/>
  <c r="V24" i="60"/>
  <c r="N24"/>
  <c r="AH43" i="54"/>
  <c r="W10" i="55" s="1"/>
  <c r="AI105" i="54"/>
  <c r="V24" i="53"/>
  <c r="AI59" i="52"/>
  <c r="AI11"/>
  <c r="N24" i="53"/>
  <c r="AI156" i="93"/>
  <c r="AI173"/>
  <c r="N22" i="94"/>
  <c r="AI119" i="93"/>
  <c r="X20" i="94" s="1"/>
  <c r="AI58" i="93"/>
  <c r="AH67"/>
  <c r="AI76"/>
  <c r="AI122" i="91"/>
  <c r="AI113"/>
  <c r="AI61"/>
  <c r="AI153" i="89"/>
  <c r="AH163"/>
  <c r="V18" i="94"/>
  <c r="AI26" i="93"/>
  <c r="AH187" i="91"/>
  <c r="AI177"/>
  <c r="AI165"/>
  <c r="AH175"/>
  <c r="AI84"/>
  <c r="AI150" i="89"/>
  <c r="AH175"/>
  <c r="AI165"/>
  <c r="AI11"/>
  <c r="AI126"/>
  <c r="AH127"/>
  <c r="AH79"/>
  <c r="AI69"/>
  <c r="AI27"/>
  <c r="AI13" i="80"/>
  <c r="AI184" i="78"/>
  <c r="AI112"/>
  <c r="AI30"/>
  <c r="AI147" i="76"/>
  <c r="AI35" i="85"/>
  <c r="AI105" i="74"/>
  <c r="AH115"/>
  <c r="AI151" i="59"/>
  <c r="X19" i="60" s="1"/>
  <c r="AI181" i="93"/>
  <c r="AI137"/>
  <c r="AI90"/>
  <c r="AI41"/>
  <c r="AI185" i="91"/>
  <c r="AH79"/>
  <c r="AI69"/>
  <c r="AI150"/>
  <c r="AH151"/>
  <c r="AI169" i="66"/>
  <c r="AI125"/>
  <c r="AI77"/>
  <c r="AI53"/>
  <c r="AI29"/>
  <c r="AI150" i="64"/>
  <c r="AH151"/>
  <c r="AI118"/>
  <c r="AH127"/>
  <c r="AI78"/>
  <c r="AI36"/>
  <c r="AI81" i="89"/>
  <c r="AH91"/>
  <c r="R10" i="90"/>
  <c r="R24" s="1"/>
  <c r="AC193" i="89"/>
  <c r="AI15"/>
  <c r="R8" i="92"/>
  <c r="R24" s="1"/>
  <c r="AC192" i="91"/>
  <c r="AI11"/>
  <c r="AI157" i="87"/>
  <c r="AH115" i="80"/>
  <c r="AI105"/>
  <c r="AH91"/>
  <c r="AI81"/>
  <c r="AH67"/>
  <c r="AI57"/>
  <c r="AH43"/>
  <c r="AI33"/>
  <c r="AH19"/>
  <c r="AI9"/>
  <c r="AI180" i="78"/>
  <c r="AI146"/>
  <c r="AI102"/>
  <c r="AH103"/>
  <c r="AI60"/>
  <c r="AI26"/>
  <c r="AI90" i="87"/>
  <c r="AI38" i="85"/>
  <c r="AI117" i="87"/>
  <c r="X18" i="88" s="1"/>
  <c r="AH127" i="87"/>
  <c r="AH91" i="78"/>
  <c r="AI81"/>
  <c r="AI94" i="76"/>
  <c r="AH103"/>
  <c r="AI54"/>
  <c r="AI184" i="74"/>
  <c r="AI142"/>
  <c r="AH151"/>
  <c r="AI112"/>
  <c r="AI70"/>
  <c r="AH79"/>
  <c r="AI30"/>
  <c r="AI16"/>
  <c r="AH139" i="66"/>
  <c r="AI129"/>
  <c r="AH91"/>
  <c r="AI81"/>
  <c r="AH43"/>
  <c r="AI33"/>
  <c r="K24" i="94"/>
  <c r="AH31" i="78"/>
  <c r="F24" i="94"/>
  <c r="E24"/>
  <c r="AH190" i="93"/>
  <c r="AI145"/>
  <c r="V20" i="94"/>
  <c r="AH115" i="93"/>
  <c r="AI105"/>
  <c r="AI72"/>
  <c r="AI23"/>
  <c r="AH19"/>
  <c r="AI9"/>
  <c r="R16" i="94"/>
  <c r="AI24" i="93"/>
  <c r="AI154" i="91"/>
  <c r="AI75"/>
  <c r="AI23"/>
  <c r="AI10" i="93"/>
  <c r="AI95" i="91"/>
  <c r="AI46"/>
  <c r="AI37"/>
  <c r="AI167" i="89"/>
  <c r="V12" i="94"/>
  <c r="AI129" i="89"/>
  <c r="AH139"/>
  <c r="AI33"/>
  <c r="AH43"/>
  <c r="AI89"/>
  <c r="AI16" i="87"/>
  <c r="AI12" i="82"/>
  <c r="AI142" i="78"/>
  <c r="AH151"/>
  <c r="AI70"/>
  <c r="AH79"/>
  <c r="AI16"/>
  <c r="AI171" i="76"/>
  <c r="AI119"/>
  <c r="AH127"/>
  <c r="AI142" i="85"/>
  <c r="W13" i="60"/>
  <c r="AI79" i="59"/>
  <c r="X13" i="60" s="1"/>
  <c r="W21"/>
  <c r="AI175" i="59"/>
  <c r="X21" i="60" s="1"/>
  <c r="N21" i="94"/>
  <c r="AI107" i="93"/>
  <c r="J13" i="94"/>
  <c r="AI11" i="93"/>
  <c r="AI117"/>
  <c r="X18" i="94" s="1"/>
  <c r="AH127" i="93"/>
  <c r="AI101" i="91"/>
  <c r="AI47"/>
  <c r="AI105" i="89"/>
  <c r="AH115"/>
  <c r="AI78"/>
  <c r="AI41"/>
  <c r="N8" i="86"/>
  <c r="N24" s="1"/>
  <c r="Y191" i="85"/>
  <c r="AH115" i="78"/>
  <c r="AI105"/>
  <c r="AI145" i="66"/>
  <c r="AI101"/>
  <c r="J22" i="94"/>
  <c r="J18"/>
  <c r="AI96" i="93"/>
  <c r="AI82"/>
  <c r="AH91"/>
  <c r="AI47"/>
  <c r="AH43"/>
  <c r="AI33"/>
  <c r="N17" i="94"/>
  <c r="AI161" i="93"/>
  <c r="AI89"/>
  <c r="AI77"/>
  <c r="AI133" i="89"/>
  <c r="Y193"/>
  <c r="N8" i="90"/>
  <c r="N24" s="1"/>
  <c r="AI180" i="87"/>
  <c r="AI166"/>
  <c r="AI74"/>
  <c r="AC191" i="78"/>
  <c r="R8" i="79"/>
  <c r="R24" s="1"/>
  <c r="W17"/>
  <c r="AI127" i="78"/>
  <c r="AH67" i="91"/>
  <c r="AI124" i="87"/>
  <c r="AI110"/>
  <c r="AI75"/>
  <c r="AI61"/>
  <c r="AI28"/>
  <c r="AI14"/>
  <c r="AI170" i="85"/>
  <c r="AI161"/>
  <c r="AI111"/>
  <c r="AI97"/>
  <c r="AI59"/>
  <c r="AI48"/>
  <c r="AI15"/>
  <c r="AH163" i="82"/>
  <c r="AI153"/>
  <c r="AI108"/>
  <c r="AI40"/>
  <c r="AI179" i="87"/>
  <c r="AH175"/>
  <c r="AI165"/>
  <c r="AI123"/>
  <c r="AI109"/>
  <c r="AI76"/>
  <c r="AI62"/>
  <c r="AI27"/>
  <c r="AI171" i="85"/>
  <c r="AI66"/>
  <c r="AI49"/>
  <c r="J8" i="86"/>
  <c r="J24" s="1"/>
  <c r="U191" i="85"/>
  <c r="AI94" i="82"/>
  <c r="AI160" i="87"/>
  <c r="AI138"/>
  <c r="AI101"/>
  <c r="AH91"/>
  <c r="AI81"/>
  <c r="AI39"/>
  <c r="AI121" i="85"/>
  <c r="AH91"/>
  <c r="AI81"/>
  <c r="AI65"/>
  <c r="AI28"/>
  <c r="AI160" i="82"/>
  <c r="AI118"/>
  <c r="AI70"/>
  <c r="AI169" i="85"/>
  <c r="AI148"/>
  <c r="AI119"/>
  <c r="AI94"/>
  <c r="AI36"/>
  <c r="AI147" i="82"/>
  <c r="AI76"/>
  <c r="AH55"/>
  <c r="AI45"/>
  <c r="AH127" i="80"/>
  <c r="AI117"/>
  <c r="X18" i="81" s="1"/>
  <c r="AH79" i="80"/>
  <c r="AI69"/>
  <c r="AH31"/>
  <c r="AI21"/>
  <c r="AI165" i="76"/>
  <c r="AH175"/>
  <c r="N8" i="88"/>
  <c r="N24" s="1"/>
  <c r="Y191" i="87"/>
  <c r="AI159"/>
  <c r="AI59"/>
  <c r="AI98" i="76"/>
  <c r="AI64"/>
  <c r="AI22"/>
  <c r="AH31"/>
  <c r="AH190" i="74"/>
  <c r="AI190" s="1"/>
  <c r="AI160"/>
  <c r="AI108"/>
  <c r="AI74"/>
  <c r="AI40"/>
  <c r="W11" i="75"/>
  <c r="AI55" i="74"/>
  <c r="X11" i="75" s="1"/>
  <c r="AI126" i="82"/>
  <c r="AI71" i="76"/>
  <c r="AI167" i="93"/>
  <c r="AI150"/>
  <c r="AI179"/>
  <c r="AH175"/>
  <c r="AI165"/>
  <c r="AI129"/>
  <c r="AH139"/>
  <c r="J21" i="94"/>
  <c r="N18"/>
  <c r="AI113" i="93"/>
  <c r="AI83"/>
  <c r="AI66"/>
  <c r="J11" i="94"/>
  <c r="AI17" i="93"/>
  <c r="AI162" i="91"/>
  <c r="AI148"/>
  <c r="AH127"/>
  <c r="AI117"/>
  <c r="AI105"/>
  <c r="X17" i="92" s="1"/>
  <c r="AH115" i="91"/>
  <c r="J9" i="92"/>
  <c r="J24" s="1"/>
  <c r="U192" i="91"/>
  <c r="AI12"/>
  <c r="AI183" i="89"/>
  <c r="AI169"/>
  <c r="J23" i="94"/>
  <c r="V19"/>
  <c r="AI93" i="93"/>
  <c r="AH103"/>
  <c r="R14" i="94"/>
  <c r="AI21" i="93"/>
  <c r="AH31"/>
  <c r="AI182" i="91"/>
  <c r="AI173"/>
  <c r="AI133"/>
  <c r="AI54"/>
  <c r="N9" i="92"/>
  <c r="N24" s="1"/>
  <c r="Y192" i="91"/>
  <c r="AH192" i="89"/>
  <c r="AI156"/>
  <c r="AI142"/>
  <c r="AH151"/>
  <c r="AI87" i="93"/>
  <c r="AI158" i="91"/>
  <c r="AI87"/>
  <c r="AI34"/>
  <c r="AI161" i="89"/>
  <c r="AI111"/>
  <c r="AI97"/>
  <c r="AI64"/>
  <c r="AI50"/>
  <c r="AI149" i="93"/>
  <c r="AI95"/>
  <c r="AI148" i="89"/>
  <c r="AI112"/>
  <c r="AI98"/>
  <c r="AI63"/>
  <c r="AI49"/>
  <c r="AI147" i="87"/>
  <c r="AI141" i="82"/>
  <c r="AH151"/>
  <c r="AI57"/>
  <c r="AH67"/>
  <c r="AH31"/>
  <c r="AI21"/>
  <c r="U191"/>
  <c r="J8" i="83"/>
  <c r="J24" s="1"/>
  <c r="AH175" i="80"/>
  <c r="AI165"/>
  <c r="AH151"/>
  <c r="AI141"/>
  <c r="AI166" i="78"/>
  <c r="AH175"/>
  <c r="AI122"/>
  <c r="AI88"/>
  <c r="AI46"/>
  <c r="AI12"/>
  <c r="V9" i="86"/>
  <c r="V24" s="1"/>
  <c r="AG191" i="85"/>
  <c r="AI156" i="78"/>
  <c r="AI126"/>
  <c r="AI84"/>
  <c r="AI50"/>
  <c r="AI179" i="76"/>
  <c r="AH187"/>
  <c r="AI155"/>
  <c r="AH163"/>
  <c r="AI135"/>
  <c r="AI111"/>
  <c r="AI108"/>
  <c r="AI74"/>
  <c r="AI40"/>
  <c r="AI156" i="74"/>
  <c r="AI126"/>
  <c r="AI84"/>
  <c r="AI50"/>
  <c r="AH115" i="66"/>
  <c r="AI105"/>
  <c r="AH67"/>
  <c r="AI57"/>
  <c r="AH19"/>
  <c r="AI9"/>
  <c r="AI111" i="87"/>
  <c r="AI185" i="66"/>
  <c r="AI161"/>
  <c r="AI133"/>
  <c r="AI109"/>
  <c r="AI85"/>
  <c r="AI61"/>
  <c r="AI37"/>
  <c r="AI13"/>
  <c r="AI170" i="64"/>
  <c r="AI132"/>
  <c r="AI98"/>
  <c r="AI64"/>
  <c r="AI22"/>
  <c r="AH31"/>
  <c r="AI46" i="85"/>
  <c r="AI23" i="76"/>
  <c r="Y191" i="74"/>
  <c r="N8" i="75"/>
  <c r="N24" s="1"/>
  <c r="R24" i="88"/>
  <c r="S24" i="94"/>
  <c r="C24"/>
  <c r="I24"/>
  <c r="AH79" i="76"/>
  <c r="AG192" i="91"/>
  <c r="J24" i="90"/>
  <c r="AH175" i="64"/>
  <c r="V14" i="94"/>
  <c r="AI106" i="93"/>
  <c r="AI63"/>
  <c r="AI12"/>
  <c r="AI171" i="91"/>
  <c r="AI131"/>
  <c r="AI58"/>
  <c r="AI88" i="89"/>
  <c r="AI26"/>
  <c r="AI144"/>
  <c r="AI106"/>
  <c r="AI74"/>
  <c r="AI37"/>
  <c r="AI22"/>
  <c r="AI18"/>
  <c r="AH139" i="87"/>
  <c r="AI129"/>
  <c r="AI96" i="89"/>
  <c r="AI174" i="87"/>
  <c r="AI45"/>
  <c r="AH55"/>
  <c r="V9" i="88"/>
  <c r="V24" s="1"/>
  <c r="AG191" i="87"/>
  <c r="AH175" i="85"/>
  <c r="AI165"/>
  <c r="AI153"/>
  <c r="AH163"/>
  <c r="R8" i="86"/>
  <c r="R24" s="1"/>
  <c r="AC191" i="85"/>
  <c r="AI183" i="82"/>
  <c r="AI169"/>
  <c r="AI136"/>
  <c r="AI74"/>
  <c r="AI173" i="87"/>
  <c r="AI143"/>
  <c r="AH151"/>
  <c r="AI93"/>
  <c r="AH103"/>
  <c r="AI13"/>
  <c r="AI160" i="85"/>
  <c r="AI107"/>
  <c r="AI96"/>
  <c r="AI58"/>
  <c r="AI11"/>
  <c r="AI179" i="82"/>
  <c r="AI168"/>
  <c r="AI144"/>
  <c r="AI81"/>
  <c r="AH91"/>
  <c r="AH187" i="87"/>
  <c r="AI177"/>
  <c r="AI150"/>
  <c r="AI118"/>
  <c r="AI86"/>
  <c r="AI49"/>
  <c r="AI34"/>
  <c r="AI186" i="85"/>
  <c r="AI146"/>
  <c r="AI132"/>
  <c r="AI74"/>
  <c r="AI39"/>
  <c r="AI185" i="82"/>
  <c r="AI96"/>
  <c r="AI82"/>
  <c r="AI48"/>
  <c r="AI16"/>
  <c r="AI179" i="85"/>
  <c r="AI154"/>
  <c r="AI109"/>
  <c r="AI88"/>
  <c r="AI131" i="82"/>
  <c r="AI61"/>
  <c r="AI30"/>
  <c r="AH187" i="80"/>
  <c r="AI177"/>
  <c r="AH103"/>
  <c r="AI93"/>
  <c r="AH55"/>
  <c r="AI45"/>
  <c r="AH190" i="76"/>
  <c r="AI141"/>
  <c r="AH151"/>
  <c r="AI134" i="87"/>
  <c r="AI100"/>
  <c r="AI125" i="85"/>
  <c r="AH19" i="78"/>
  <c r="AI9"/>
  <c r="AI78" i="76"/>
  <c r="AI36"/>
  <c r="AI174" i="74"/>
  <c r="AI136"/>
  <c r="AI94"/>
  <c r="AI54"/>
  <c r="AI9" i="89"/>
  <c r="AH19"/>
  <c r="V8" i="81"/>
  <c r="V24" s="1"/>
  <c r="AG193" i="80"/>
  <c r="AI9" i="74"/>
  <c r="AH19"/>
  <c r="AI81"/>
  <c r="AH91"/>
  <c r="AH43" i="91"/>
  <c r="AH127" i="82"/>
  <c r="AH115"/>
  <c r="AH55" i="78"/>
  <c r="AH79" i="64"/>
  <c r="AH103" i="74"/>
  <c r="AI173" i="66"/>
  <c r="AI149"/>
  <c r="AI121"/>
  <c r="AI97"/>
  <c r="AI73"/>
  <c r="AI49"/>
  <c r="AI25"/>
  <c r="AI174" i="64"/>
  <c r="AI136"/>
  <c r="AI94"/>
  <c r="AI54"/>
  <c r="AH175" i="61"/>
  <c r="AI165"/>
  <c r="AC191" i="64"/>
  <c r="R8" i="65"/>
  <c r="R24" s="1"/>
  <c r="AH187" i="61"/>
  <c r="AI177"/>
  <c r="AH163"/>
  <c r="AI153"/>
  <c r="R8" i="62"/>
  <c r="R24" s="1"/>
  <c r="AC191" i="61"/>
  <c r="AI156" i="59"/>
  <c r="AI126"/>
  <c r="AI84"/>
  <c r="AI50"/>
  <c r="AI146" i="87"/>
  <c r="AI119" i="82"/>
  <c r="AI105" i="76"/>
  <c r="AH115"/>
  <c r="AI9"/>
  <c r="AH19"/>
  <c r="AI47" i="74"/>
  <c r="AH187" i="59"/>
  <c r="AI177"/>
  <c r="AI119"/>
  <c r="AI71"/>
  <c r="AI23"/>
  <c r="AI142" i="80"/>
  <c r="AI99" i="76"/>
  <c r="V8" i="65"/>
  <c r="AI173" i="61"/>
  <c r="AI149"/>
  <c r="AI121"/>
  <c r="AI97"/>
  <c r="AI73"/>
  <c r="AI49"/>
  <c r="AI25"/>
  <c r="AI174" i="59"/>
  <c r="AI136"/>
  <c r="AI94"/>
  <c r="AI54"/>
  <c r="AH187" i="54"/>
  <c r="AH189" s="1"/>
  <c r="AI177"/>
  <c r="AH103"/>
  <c r="AI93"/>
  <c r="AH55"/>
  <c r="AI45"/>
  <c r="AI95" i="64"/>
  <c r="AH163" i="59"/>
  <c r="AI153"/>
  <c r="AI142" i="54"/>
  <c r="AI177" i="52"/>
  <c r="AH187"/>
  <c r="AI117"/>
  <c r="AH127"/>
  <c r="AI69"/>
  <c r="AH79"/>
  <c r="AI21"/>
  <c r="AH31"/>
  <c r="AI19" i="54"/>
  <c r="X8" i="55" s="1"/>
  <c r="W8"/>
  <c r="W12" i="53"/>
  <c r="AI67" i="52"/>
  <c r="X12" i="53" s="1"/>
  <c r="W14"/>
  <c r="AI91" i="52"/>
  <c r="X14" i="53" s="1"/>
  <c r="R22" i="94"/>
  <c r="N20"/>
  <c r="AI184" i="93"/>
  <c r="AI170"/>
  <c r="AH151"/>
  <c r="AI141"/>
  <c r="AI177"/>
  <c r="AH187"/>
  <c r="AI134"/>
  <c r="AI99"/>
  <c r="AI85"/>
  <c r="AI52"/>
  <c r="AI38"/>
  <c r="AH139" i="91"/>
  <c r="AI129"/>
  <c r="R21" i="94"/>
  <c r="AI124" i="93"/>
  <c r="AI110"/>
  <c r="AI75"/>
  <c r="AI61"/>
  <c r="AI28"/>
  <c r="AI14"/>
  <c r="R19" i="94"/>
  <c r="J16"/>
  <c r="N14"/>
  <c r="AG191" i="93"/>
  <c r="V8" i="94"/>
  <c r="AH191" i="91"/>
  <c r="AI119"/>
  <c r="AI108"/>
  <c r="AI70"/>
  <c r="AH31"/>
  <c r="AI21"/>
  <c r="AI17"/>
  <c r="AI174" i="89"/>
  <c r="AI153" i="93"/>
  <c r="AH163"/>
  <c r="AI114"/>
  <c r="J15" i="94"/>
  <c r="AI78" i="93"/>
  <c r="N11" i="94"/>
  <c r="J9"/>
  <c r="AI179" i="91"/>
  <c r="AI168"/>
  <c r="AI98"/>
  <c r="AI89"/>
  <c r="AI51"/>
  <c r="AI40"/>
  <c r="AI138" i="89"/>
  <c r="AI59" i="93"/>
  <c r="AI184" i="91"/>
  <c r="AI142"/>
  <c r="AI35"/>
  <c r="AI177" i="89"/>
  <c r="AH187"/>
  <c r="AI162"/>
  <c r="AI119"/>
  <c r="AI102"/>
  <c r="AI53"/>
  <c r="AI23"/>
  <c r="AI12"/>
  <c r="AI121" i="93"/>
  <c r="AI37"/>
  <c r="AI100" i="91"/>
  <c r="AI42"/>
  <c r="AI147" i="89"/>
  <c r="AI107"/>
  <c r="AH103"/>
  <c r="AI93"/>
  <c r="AI60"/>
  <c r="AI46"/>
  <c r="AI16"/>
  <c r="AI73"/>
  <c r="AH31"/>
  <c r="AI21"/>
  <c r="AI54" i="93"/>
  <c r="AI110" i="91"/>
  <c r="AI28"/>
  <c r="AI131" i="89"/>
  <c r="AI100"/>
  <c r="AI123"/>
  <c r="AI57"/>
  <c r="AH67"/>
  <c r="AI183" i="87"/>
  <c r="AI169"/>
  <c r="AI113"/>
  <c r="AI83"/>
  <c r="AI66"/>
  <c r="AI17"/>
  <c r="AI114" i="85"/>
  <c r="AI100"/>
  <c r="AI62"/>
  <c r="AI53"/>
  <c r="AI18"/>
  <c r="AI178" i="82"/>
  <c r="AI158"/>
  <c r="AH139"/>
  <c r="AI129"/>
  <c r="AI46"/>
  <c r="AI167" i="91"/>
  <c r="AI182" i="87"/>
  <c r="AI170"/>
  <c r="AI114"/>
  <c r="AI65"/>
  <c r="AI35"/>
  <c r="AI10"/>
  <c r="AI174" i="85"/>
  <c r="AI157"/>
  <c r="AH115"/>
  <c r="AI105"/>
  <c r="X17" i="86" s="1"/>
  <c r="AI93" i="85"/>
  <c r="AH103"/>
  <c r="AI52"/>
  <c r="AH19"/>
  <c r="AI9"/>
  <c r="AH187" i="82"/>
  <c r="AI177"/>
  <c r="AI165"/>
  <c r="AH175"/>
  <c r="AI122"/>
  <c r="AI155" i="87"/>
  <c r="AI133"/>
  <c r="AI96"/>
  <c r="AI60"/>
  <c r="AI138" i="85"/>
  <c r="AI22"/>
  <c r="AI13"/>
  <c r="AH190" i="82"/>
  <c r="AI145"/>
  <c r="AI110"/>
  <c r="AI89"/>
  <c r="AI60"/>
  <c r="AI22"/>
  <c r="AI135" i="87"/>
  <c r="AI11"/>
  <c r="AI178" i="85"/>
  <c r="AI99"/>
  <c r="AH79" i="82"/>
  <c r="AI69"/>
  <c r="AI10"/>
  <c r="AH19"/>
  <c r="J8" i="81"/>
  <c r="J24" s="1"/>
  <c r="U193" i="80"/>
  <c r="AI27" i="85"/>
  <c r="AI24" i="82"/>
  <c r="AI17"/>
  <c r="AI173" i="80"/>
  <c r="AI149"/>
  <c r="AI121"/>
  <c r="AI97"/>
  <c r="AI73"/>
  <c r="AI49"/>
  <c r="AI25"/>
  <c r="AI174" i="78"/>
  <c r="AI136"/>
  <c r="AI94"/>
  <c r="AI54"/>
  <c r="AI167" i="76"/>
  <c r="AI143"/>
  <c r="AI123"/>
  <c r="AH43" i="87"/>
  <c r="AI33"/>
  <c r="AI73" i="85"/>
  <c r="AI21"/>
  <c r="AH31"/>
  <c r="AI166" i="82"/>
  <c r="AI33"/>
  <c r="AH43"/>
  <c r="AI169" i="80"/>
  <c r="AI145"/>
  <c r="AI125"/>
  <c r="AI101"/>
  <c r="AI77"/>
  <c r="AI53"/>
  <c r="AI29"/>
  <c r="AI150" i="78"/>
  <c r="AI118"/>
  <c r="X19" i="79" s="1"/>
  <c r="AI78" i="78"/>
  <c r="AI36"/>
  <c r="AI137" i="85"/>
  <c r="AI177" i="78"/>
  <c r="AH187"/>
  <c r="AH67"/>
  <c r="AI57"/>
  <c r="AG191"/>
  <c r="V8" i="79"/>
  <c r="V24" s="1"/>
  <c r="AI84" i="76"/>
  <c r="AI50"/>
  <c r="AI16"/>
  <c r="AI180" i="74"/>
  <c r="AI146"/>
  <c r="AI102"/>
  <c r="AI60"/>
  <c r="AI26"/>
  <c r="AI153" i="78"/>
  <c r="AH163"/>
  <c r="AH43"/>
  <c r="AI33"/>
  <c r="AI88" i="76"/>
  <c r="AI46"/>
  <c r="AI12"/>
  <c r="AI170" i="74"/>
  <c r="AI132"/>
  <c r="AI98"/>
  <c r="AI64"/>
  <c r="AI22"/>
  <c r="AH175" i="66"/>
  <c r="AI165"/>
  <c r="AI120" i="85"/>
  <c r="U191" i="74"/>
  <c r="J8" i="75"/>
  <c r="J24" s="1"/>
  <c r="AH187" i="66"/>
  <c r="AI177"/>
  <c r="AH163"/>
  <c r="AI153"/>
  <c r="R8" i="67"/>
  <c r="R24" s="1"/>
  <c r="AC191" i="66"/>
  <c r="AI156" i="64"/>
  <c r="AI126"/>
  <c r="AI84"/>
  <c r="AI50"/>
  <c r="N8" i="81"/>
  <c r="N24" s="1"/>
  <c r="Y193" i="80"/>
  <c r="AH139" i="74"/>
  <c r="AI129"/>
  <c r="AC191"/>
  <c r="R8" i="75"/>
  <c r="R24" s="1"/>
  <c r="J8" i="67"/>
  <c r="J24" s="1"/>
  <c r="U191" i="66"/>
  <c r="AI180" i="64"/>
  <c r="AI146"/>
  <c r="AI102"/>
  <c r="AI60"/>
  <c r="AI26"/>
  <c r="AH139" i="61"/>
  <c r="AI129"/>
  <c r="AH91"/>
  <c r="AI81"/>
  <c r="AH43"/>
  <c r="AI33"/>
  <c r="AH139" i="64"/>
  <c r="AI129"/>
  <c r="AI81"/>
  <c r="AH91"/>
  <c r="AI33"/>
  <c r="AH43"/>
  <c r="Y191"/>
  <c r="N8" i="65"/>
  <c r="N24" s="1"/>
  <c r="AI185" i="61"/>
  <c r="AI161"/>
  <c r="AI133"/>
  <c r="AI109"/>
  <c r="AI85"/>
  <c r="AI61"/>
  <c r="AI37"/>
  <c r="AI13"/>
  <c r="AI170" i="59"/>
  <c r="AI132"/>
  <c r="AI98"/>
  <c r="AI64"/>
  <c r="AI22"/>
  <c r="AH139" i="54"/>
  <c r="AI129"/>
  <c r="AI105" i="59"/>
  <c r="X17" i="60" s="1"/>
  <c r="AH115" i="59"/>
  <c r="AI57"/>
  <c r="AH67"/>
  <c r="AI9"/>
  <c r="AH19"/>
  <c r="J8" i="62"/>
  <c r="J24" s="1"/>
  <c r="U191" i="61"/>
  <c r="AI180" i="59"/>
  <c r="AI146"/>
  <c r="AI102"/>
  <c r="AI60"/>
  <c r="AI26"/>
  <c r="J8" i="55"/>
  <c r="J24" s="1"/>
  <c r="U191" i="54"/>
  <c r="AI131" i="85"/>
  <c r="AI33" i="76"/>
  <c r="AH43"/>
  <c r="AI71" i="74"/>
  <c r="AI166" i="54"/>
  <c r="AI67"/>
  <c r="X12" i="55" s="1"/>
  <c r="W12"/>
  <c r="W16" i="53"/>
  <c r="AI115" i="52"/>
  <c r="X16" i="53" s="1"/>
  <c r="W19"/>
  <c r="AI151" i="52"/>
  <c r="X19" i="53" s="1"/>
  <c r="N24" i="77"/>
  <c r="AH151" i="54"/>
  <c r="AH31" i="59"/>
  <c r="O24" i="94"/>
  <c r="P24"/>
  <c r="H24"/>
  <c r="Q24"/>
  <c r="AH187" i="85"/>
  <c r="V24" i="92"/>
  <c r="AH190" i="78"/>
  <c r="Y191" i="66"/>
  <c r="AH55" i="76"/>
  <c r="V24" i="77"/>
  <c r="AH103" i="64"/>
  <c r="Y191" i="76"/>
  <c r="AI181" i="66"/>
  <c r="AI157"/>
  <c r="AI137"/>
  <c r="AI113"/>
  <c r="AI89"/>
  <c r="AI65"/>
  <c r="AI41"/>
  <c r="AI17"/>
  <c r="AI160" i="64"/>
  <c r="AI108"/>
  <c r="AI74"/>
  <c r="AI40"/>
  <c r="AH190" i="61"/>
  <c r="AH151"/>
  <c r="AI141"/>
  <c r="AH127"/>
  <c r="AI117"/>
  <c r="AH103"/>
  <c r="AI93"/>
  <c r="AH79"/>
  <c r="AI69"/>
  <c r="AH55"/>
  <c r="AI45"/>
  <c r="AH31"/>
  <c r="AI21"/>
  <c r="AI184" i="59"/>
  <c r="AI142"/>
  <c r="AI112"/>
  <c r="AI70"/>
  <c r="AI30"/>
  <c r="AI16"/>
  <c r="AI57" i="76"/>
  <c r="AH67"/>
  <c r="AI95" i="74"/>
  <c r="AH187" i="64"/>
  <c r="AI177"/>
  <c r="U191"/>
  <c r="J8" i="65"/>
  <c r="J24" s="1"/>
  <c r="AI181" i="61"/>
  <c r="AI157"/>
  <c r="AI137"/>
  <c r="AI113"/>
  <c r="AI89"/>
  <c r="AI65"/>
  <c r="AI41"/>
  <c r="AI17"/>
  <c r="AI160" i="59"/>
  <c r="AI108"/>
  <c r="AI74"/>
  <c r="AI40"/>
  <c r="AH127" i="54"/>
  <c r="AI117"/>
  <c r="X18" i="55" s="1"/>
  <c r="AH79" i="54"/>
  <c r="AI69"/>
  <c r="AH31"/>
  <c r="AI21"/>
  <c r="AI143" i="74"/>
  <c r="AI167" i="64"/>
  <c r="AI47"/>
  <c r="AI95" i="59"/>
  <c r="AI47"/>
  <c r="AI153" i="52"/>
  <c r="AH163"/>
  <c r="AI93"/>
  <c r="AH103"/>
  <c r="AI45"/>
  <c r="AH55"/>
  <c r="AI115" i="54"/>
  <c r="X16" i="55" s="1"/>
  <c r="W16"/>
  <c r="W21" i="53"/>
  <c r="AI175" i="52"/>
  <c r="X21" i="53" s="1"/>
  <c r="AI159" i="93"/>
  <c r="V22" i="94"/>
  <c r="R20"/>
  <c r="AI166" i="93"/>
  <c r="J19" i="94"/>
  <c r="R17"/>
  <c r="N15"/>
  <c r="AI69" i="93"/>
  <c r="AH79"/>
  <c r="V11" i="94"/>
  <c r="R9"/>
  <c r="AI168" i="93"/>
  <c r="N19" i="94"/>
  <c r="V17"/>
  <c r="R15"/>
  <c r="N13"/>
  <c r="AI45" i="93"/>
  <c r="AH55"/>
  <c r="V9" i="94"/>
  <c r="R18"/>
  <c r="V15"/>
  <c r="AI159" i="91"/>
  <c r="AI145"/>
  <c r="AI78"/>
  <c r="AI64"/>
  <c r="AI26"/>
  <c r="AI9"/>
  <c r="AH19"/>
  <c r="AI180" i="89"/>
  <c r="AI166"/>
  <c r="AI180" i="93"/>
  <c r="J14" i="94"/>
  <c r="R13"/>
  <c r="AI25" i="93"/>
  <c r="Y191"/>
  <c r="N8" i="94"/>
  <c r="AI136" i="91"/>
  <c r="AH103"/>
  <c r="AI93"/>
  <c r="AI81"/>
  <c r="AH91"/>
  <c r="AI159" i="89"/>
  <c r="AI145"/>
  <c r="J17" i="94"/>
  <c r="V13"/>
  <c r="AH163" i="91"/>
  <c r="AI153"/>
  <c r="AI138"/>
  <c r="AI86"/>
  <c r="AH55"/>
  <c r="AI45"/>
  <c r="AI173" i="89"/>
  <c r="AI108"/>
  <c r="AI94"/>
  <c r="AI59"/>
  <c r="AH55"/>
  <c r="AI45"/>
  <c r="AI84" i="93"/>
  <c r="R12" i="94"/>
  <c r="AI170" i="91"/>
  <c r="AI130"/>
  <c r="AI74"/>
  <c r="AI154" i="89"/>
  <c r="AI101"/>
  <c r="AI71"/>
  <c r="AI54"/>
  <c r="AG193"/>
  <c r="V8" i="90"/>
  <c r="V24" s="1"/>
  <c r="AI14" i="91"/>
  <c r="AI125" i="89"/>
  <c r="AI83"/>
  <c r="AI36"/>
  <c r="AI121"/>
  <c r="AI84"/>
  <c r="AI48"/>
  <c r="AI153" i="87"/>
  <c r="AH163"/>
  <c r="AI119"/>
  <c r="AH115"/>
  <c r="AI105"/>
  <c r="AI72"/>
  <c r="AI58"/>
  <c r="AI23"/>
  <c r="AH19"/>
  <c r="AI9"/>
  <c r="AI167" i="85"/>
  <c r="AI156"/>
  <c r="AI106"/>
  <c r="AH67"/>
  <c r="AI57"/>
  <c r="AI45"/>
  <c r="AH55"/>
  <c r="AI10"/>
  <c r="AI186" i="82"/>
  <c r="AI172"/>
  <c r="AI102"/>
  <c r="AI120" i="87"/>
  <c r="AI106"/>
  <c r="AI71"/>
  <c r="AH67"/>
  <c r="AI57"/>
  <c r="AI24"/>
  <c r="AI18"/>
  <c r="AI166" i="85"/>
  <c r="AI110"/>
  <c r="AI101"/>
  <c r="AI63"/>
  <c r="AI14"/>
  <c r="AI182" i="82"/>
  <c r="AI173"/>
  <c r="AI88"/>
  <c r="AI145" i="87"/>
  <c r="AI112"/>
  <c r="AI30"/>
  <c r="AI181" i="85"/>
  <c r="AH151"/>
  <c r="AI141"/>
  <c r="AI126"/>
  <c r="AI86"/>
  <c r="AI69"/>
  <c r="AH79"/>
  <c r="AI34"/>
  <c r="AI125" i="82"/>
  <c r="AH103"/>
  <c r="AI93"/>
  <c r="AI78"/>
  <c r="AI129" i="80"/>
  <c r="AH139"/>
  <c r="AI168" i="87"/>
  <c r="AI126"/>
  <c r="AI69"/>
  <c r="AH79"/>
  <c r="AI22"/>
  <c r="AI159" i="85"/>
  <c r="AI118"/>
  <c r="AI47"/>
  <c r="AI30"/>
  <c r="AI167" i="82"/>
  <c r="AI138"/>
  <c r="AI123"/>
  <c r="AI54"/>
  <c r="AH163" i="80"/>
  <c r="AI153"/>
  <c r="AI129" i="76"/>
  <c r="AH139"/>
  <c r="U191" i="87"/>
  <c r="J8" i="88"/>
  <c r="J24" s="1"/>
  <c r="AH43" i="85"/>
  <c r="AI33"/>
  <c r="AI66" i="82"/>
  <c r="AI181" i="80"/>
  <c r="AI157"/>
  <c r="AI137"/>
  <c r="AI113"/>
  <c r="AI89"/>
  <c r="AI65"/>
  <c r="AI41"/>
  <c r="AI17"/>
  <c r="AI160" i="78"/>
  <c r="AI108"/>
  <c r="AI74"/>
  <c r="AI40"/>
  <c r="AI183" i="76"/>
  <c r="AI159"/>
  <c r="AI131"/>
  <c r="AH190" i="87"/>
  <c r="AI149"/>
  <c r="AH190" i="85"/>
  <c r="AI64" i="82"/>
  <c r="AI26"/>
  <c r="AG191"/>
  <c r="V8" i="83"/>
  <c r="V24" s="1"/>
  <c r="AI185" i="80"/>
  <c r="AI161"/>
  <c r="AI133"/>
  <c r="AI109"/>
  <c r="AI85"/>
  <c r="AI61"/>
  <c r="AI37"/>
  <c r="R8" i="81"/>
  <c r="R24" s="1"/>
  <c r="AC193" i="80"/>
  <c r="AI170" i="78"/>
  <c r="AI132"/>
  <c r="AI98"/>
  <c r="AI64"/>
  <c r="AI22"/>
  <c r="AI82" i="87"/>
  <c r="AI24" i="85"/>
  <c r="AC191" i="82"/>
  <c r="R8" i="83"/>
  <c r="R24" s="1"/>
  <c r="U191" i="78"/>
  <c r="J8" i="79"/>
  <c r="J24" s="1"/>
  <c r="AI70" i="76"/>
  <c r="AI30"/>
  <c r="AI166" i="74"/>
  <c r="AI122"/>
  <c r="AI88"/>
  <c r="AI46"/>
  <c r="AI12"/>
  <c r="AI132" i="82"/>
  <c r="AH139" i="78"/>
  <c r="AI129"/>
  <c r="Y191"/>
  <c r="N8" i="79"/>
  <c r="N24" s="1"/>
  <c r="AI102" i="76"/>
  <c r="AI60"/>
  <c r="AI26"/>
  <c r="AI150" i="74"/>
  <c r="AI118"/>
  <c r="AI78"/>
  <c r="AI36"/>
  <c r="AH190" i="66"/>
  <c r="AH151"/>
  <c r="AI141"/>
  <c r="AI21" i="87"/>
  <c r="AH31"/>
  <c r="AH187" i="74"/>
  <c r="AI177"/>
  <c r="AI57"/>
  <c r="AH67"/>
  <c r="AG191"/>
  <c r="V8" i="75"/>
  <c r="V24" s="1"/>
  <c r="AH127" i="66"/>
  <c r="AI117"/>
  <c r="X18" i="67" s="1"/>
  <c r="AH103" i="66"/>
  <c r="AI93"/>
  <c r="AH79"/>
  <c r="AI69"/>
  <c r="AH55"/>
  <c r="AI45"/>
  <c r="AH31"/>
  <c r="AI21"/>
  <c r="AI184" i="64"/>
  <c r="AI142"/>
  <c r="AI112"/>
  <c r="AI70"/>
  <c r="AI30"/>
  <c r="AI16"/>
  <c r="AI71" i="85"/>
  <c r="AH163" i="74"/>
  <c r="AI153"/>
  <c r="AI33"/>
  <c r="AH43"/>
  <c r="AI166" i="64"/>
  <c r="AI122"/>
  <c r="AI88"/>
  <c r="AI46"/>
  <c r="AI12"/>
  <c r="AH115" i="61"/>
  <c r="AI105"/>
  <c r="AH67"/>
  <c r="AI57"/>
  <c r="AH19"/>
  <c r="AI9"/>
  <c r="AI166" i="80"/>
  <c r="AH163" i="64"/>
  <c r="AI153"/>
  <c r="X17" i="62"/>
  <c r="AI169" i="61"/>
  <c r="AI145"/>
  <c r="AI125"/>
  <c r="AI101"/>
  <c r="AI77"/>
  <c r="AI53"/>
  <c r="AI29"/>
  <c r="AI150" i="59"/>
  <c r="AI118"/>
  <c r="AI78"/>
  <c r="AI36"/>
  <c r="AI167" i="74"/>
  <c r="AI143" i="59"/>
  <c r="AH139" i="52"/>
  <c r="AI129"/>
  <c r="AI36" i="82"/>
  <c r="AI105" i="64"/>
  <c r="AH115"/>
  <c r="AI57"/>
  <c r="AH67"/>
  <c r="AI9"/>
  <c r="AH19"/>
  <c r="AI166" i="59"/>
  <c r="AI122"/>
  <c r="AI88"/>
  <c r="AI46"/>
  <c r="AI12"/>
  <c r="AH163" i="54"/>
  <c r="AI153"/>
  <c r="AI81" i="76"/>
  <c r="AH91"/>
  <c r="AI119" i="74"/>
  <c r="AI23"/>
  <c r="AI167" i="59"/>
  <c r="AH139"/>
  <c r="AI129"/>
  <c r="AI81"/>
  <c r="AH91"/>
  <c r="AI33"/>
  <c r="AH43"/>
  <c r="U191" i="52"/>
  <c r="J8" i="53"/>
  <c r="J24" s="1"/>
  <c r="AI91" i="54"/>
  <c r="X14" i="55" s="1"/>
  <c r="W14"/>
  <c r="W8" i="53"/>
  <c r="AI19" i="52"/>
  <c r="X8" i="53" s="1"/>
  <c r="W10"/>
  <c r="AI43" i="52"/>
  <c r="X10" i="53" s="1"/>
  <c r="AG191" i="66"/>
  <c r="J24" i="77"/>
  <c r="AG191" i="76"/>
  <c r="R24" i="77"/>
  <c r="AH55" i="59"/>
  <c r="AH127"/>
  <c r="G24" i="94"/>
  <c r="T24"/>
  <c r="L24"/>
  <c r="D24"/>
  <c r="AC191" i="93"/>
  <c r="AH127" i="85"/>
  <c r="Y191" i="82"/>
  <c r="U193" i="89"/>
  <c r="AH175" i="74"/>
  <c r="AH127"/>
  <c r="AH31"/>
  <c r="U191" i="76"/>
  <c r="AH55" i="64"/>
  <c r="AH139" i="85"/>
  <c r="AC191" i="76"/>
  <c r="AH103" i="59"/>
  <c r="AH175" i="54"/>
  <c r="AI153" i="45"/>
  <c r="AH163"/>
  <c r="AI124"/>
  <c r="AI110"/>
  <c r="AI75"/>
  <c r="AI61"/>
  <c r="AH190"/>
  <c r="AI156"/>
  <c r="AI142"/>
  <c r="AI95"/>
  <c r="AH91"/>
  <c r="AI81"/>
  <c r="AI48"/>
  <c r="AI34"/>
  <c r="AI173"/>
  <c r="AI65"/>
  <c r="AI129"/>
  <c r="AH139"/>
  <c r="AI180"/>
  <c r="AI166"/>
  <c r="AI113"/>
  <c r="AI83"/>
  <c r="AI66"/>
  <c r="AI123"/>
  <c r="AI71"/>
  <c r="AI159"/>
  <c r="AI145"/>
  <c r="AI130"/>
  <c r="AI100"/>
  <c r="AI86"/>
  <c r="AI51"/>
  <c r="AI37"/>
  <c r="AI179"/>
  <c r="AI177"/>
  <c r="AH187"/>
  <c r="AI183"/>
  <c r="AI169"/>
  <c r="AI45"/>
  <c r="AH55"/>
  <c r="AI167"/>
  <c r="AI150"/>
  <c r="AI133"/>
  <c r="AI89"/>
  <c r="AI59"/>
  <c r="AI42"/>
  <c r="AI9"/>
  <c r="AH19"/>
  <c r="Y191"/>
  <c r="N8" i="46"/>
  <c r="N24" s="1"/>
  <c r="AI174" i="45"/>
  <c r="AI119"/>
  <c r="AH115"/>
  <c r="AI105"/>
  <c r="AI72"/>
  <c r="AI58"/>
  <c r="AI143"/>
  <c r="AI109"/>
  <c r="AI138"/>
  <c r="AI117"/>
  <c r="X18" i="46" s="1"/>
  <c r="AH127" i="45"/>
  <c r="AH31"/>
  <c r="AI21"/>
  <c r="AH175"/>
  <c r="AI165"/>
  <c r="AH67"/>
  <c r="AI57"/>
  <c r="AH151"/>
  <c r="AH103"/>
  <c r="U191"/>
  <c r="AC191"/>
  <c r="AH43"/>
  <c r="AH79"/>
  <c r="AG191"/>
  <c r="J24" i="46"/>
  <c r="R24"/>
  <c r="V24"/>
  <c r="AI153" i="43"/>
  <c r="AH163"/>
  <c r="AI110"/>
  <c r="AI61"/>
  <c r="AI71"/>
  <c r="AI117"/>
  <c r="X18" i="44" s="1"/>
  <c r="AH127" i="43"/>
  <c r="AI65"/>
  <c r="Y191"/>
  <c r="N8" i="44"/>
  <c r="N24" s="1"/>
  <c r="AH139" i="43"/>
  <c r="AI129"/>
  <c r="AI180"/>
  <c r="AI166"/>
  <c r="AI113"/>
  <c r="AI83"/>
  <c r="AI66"/>
  <c r="AI179"/>
  <c r="AI123"/>
  <c r="AH190"/>
  <c r="AI156"/>
  <c r="AI142"/>
  <c r="AI95"/>
  <c r="AH91"/>
  <c r="AI81"/>
  <c r="AI48"/>
  <c r="AI34"/>
  <c r="AI27"/>
  <c r="AI11"/>
  <c r="AI183"/>
  <c r="AI169"/>
  <c r="AI45"/>
  <c r="AH55"/>
  <c r="AI159"/>
  <c r="AI145"/>
  <c r="AI130"/>
  <c r="AI100"/>
  <c r="AI86"/>
  <c r="AI51"/>
  <c r="AI37"/>
  <c r="AH175"/>
  <c r="AI165"/>
  <c r="AI109"/>
  <c r="AI15"/>
  <c r="AI9"/>
  <c r="AH19"/>
  <c r="AI16"/>
  <c r="AI18"/>
  <c r="AG191"/>
  <c r="AH187"/>
  <c r="J24" i="44"/>
  <c r="V24"/>
  <c r="AH79" i="43"/>
  <c r="AH151"/>
  <c r="AI124"/>
  <c r="AI75"/>
  <c r="AI173"/>
  <c r="AI138"/>
  <c r="AI174"/>
  <c r="AI119"/>
  <c r="AH115"/>
  <c r="AI105"/>
  <c r="AI72"/>
  <c r="AI58"/>
  <c r="AI28"/>
  <c r="AI167"/>
  <c r="AI150"/>
  <c r="AI133"/>
  <c r="AI89"/>
  <c r="AI59"/>
  <c r="AI42"/>
  <c r="AI21"/>
  <c r="AH31"/>
  <c r="AH67"/>
  <c r="AI57"/>
  <c r="AC191"/>
  <c r="R8" i="44"/>
  <c r="R24" s="1"/>
  <c r="AH103" i="43"/>
  <c r="AH43"/>
  <c r="U70" i="40"/>
  <c r="J8" i="41"/>
  <c r="J24" s="1"/>
  <c r="V24"/>
  <c r="AH69" i="40"/>
  <c r="AH29"/>
  <c r="Y70"/>
  <c r="AH18"/>
  <c r="AH64"/>
  <c r="N24" i="41"/>
  <c r="AG70" i="40"/>
  <c r="AI174" i="38"/>
  <c r="AI119"/>
  <c r="AI72"/>
  <c r="W19" i="39"/>
  <c r="AI151" i="38"/>
  <c r="X19" i="39" s="1"/>
  <c r="AI138" i="38"/>
  <c r="AI173"/>
  <c r="AI71"/>
  <c r="AI9"/>
  <c r="AH19"/>
  <c r="AH139"/>
  <c r="AI129"/>
  <c r="AI180"/>
  <c r="AI166"/>
  <c r="AI113"/>
  <c r="AI83"/>
  <c r="AI66"/>
  <c r="AI33"/>
  <c r="AH43"/>
  <c r="AI103"/>
  <c r="X15" i="39" s="1"/>
  <c r="AH67" i="38"/>
  <c r="AI57"/>
  <c r="AI159"/>
  <c r="AI145"/>
  <c r="AI130"/>
  <c r="AI100"/>
  <c r="AI86"/>
  <c r="AI51"/>
  <c r="AI37"/>
  <c r="AI109"/>
  <c r="AI47"/>
  <c r="AC192"/>
  <c r="R8" i="39"/>
  <c r="R24" s="1"/>
  <c r="AI18" i="38"/>
  <c r="AI183"/>
  <c r="AI169"/>
  <c r="AI177"/>
  <c r="AH187"/>
  <c r="AI107"/>
  <c r="AI167"/>
  <c r="AI150"/>
  <c r="AI133"/>
  <c r="AI89"/>
  <c r="AI59"/>
  <c r="AH175"/>
  <c r="AI165"/>
  <c r="AI65"/>
  <c r="N24" i="39"/>
  <c r="AH79" i="38"/>
  <c r="AH115"/>
  <c r="AI105"/>
  <c r="AI58"/>
  <c r="AI123"/>
  <c r="AI117"/>
  <c r="X18" i="39" s="1"/>
  <c r="AH127" i="38"/>
  <c r="AI21"/>
  <c r="AH31"/>
  <c r="AI34"/>
  <c r="AI11"/>
  <c r="AI153"/>
  <c r="AH163"/>
  <c r="AI124"/>
  <c r="AI110"/>
  <c r="AI75"/>
  <c r="AI61"/>
  <c r="AI143"/>
  <c r="AI156"/>
  <c r="AI142"/>
  <c r="AI95"/>
  <c r="AH91"/>
  <c r="AI81"/>
  <c r="AH55"/>
  <c r="AI45"/>
  <c r="AI179"/>
  <c r="AI41"/>
  <c r="AI16"/>
  <c r="AG192"/>
  <c r="V8" i="39"/>
  <c r="V24" s="1"/>
  <c r="U192" i="38"/>
  <c r="Y192"/>
  <c r="J24" i="39"/>
  <c r="AI189" i="54" l="1"/>
  <c r="AH190"/>
  <c r="W23" i="53"/>
  <c r="AH191" i="52"/>
  <c r="AJ117" s="1"/>
  <c r="U23" i="65"/>
  <c r="U24" s="1"/>
  <c r="W19" i="41"/>
  <c r="W8"/>
  <c r="R24" i="94"/>
  <c r="J24"/>
  <c r="W23" i="60"/>
  <c r="AI43" i="54"/>
  <c r="X10" i="55" s="1"/>
  <c r="AH191" i="54"/>
  <c r="AI191" s="1"/>
  <c r="X24" i="55" s="1"/>
  <c r="AJ183" i="54"/>
  <c r="AJ91"/>
  <c r="Y14" i="55" s="1"/>
  <c r="W10" i="60"/>
  <c r="AI43" i="59"/>
  <c r="X10" i="60" s="1"/>
  <c r="W8" i="65"/>
  <c r="AH191" i="64"/>
  <c r="AJ79" s="1"/>
  <c r="Y13" i="65" s="1"/>
  <c r="AI19" i="64"/>
  <c r="X8" i="65" s="1"/>
  <c r="W16" i="62"/>
  <c r="AI115" i="61"/>
  <c r="X16" i="62" s="1"/>
  <c r="W10" i="75"/>
  <c r="AI43" i="74"/>
  <c r="X10" i="75" s="1"/>
  <c r="AI127" i="66"/>
  <c r="W17" i="67"/>
  <c r="W9" i="88"/>
  <c r="AI31" i="87"/>
  <c r="X9" i="88" s="1"/>
  <c r="W12" i="86"/>
  <c r="AI67" i="85"/>
  <c r="X12" i="86" s="1"/>
  <c r="AI31" i="61"/>
  <c r="X9" i="62" s="1"/>
  <c r="W9"/>
  <c r="W9" i="60"/>
  <c r="AI31" i="59"/>
  <c r="X9" i="60" s="1"/>
  <c r="W10" i="77"/>
  <c r="AI43" i="76"/>
  <c r="X10" i="77" s="1"/>
  <c r="W8" i="60"/>
  <c r="AI19" i="59"/>
  <c r="X8" i="60" s="1"/>
  <c r="AH191" i="59"/>
  <c r="AJ19" s="1"/>
  <c r="Y8" i="60" s="1"/>
  <c r="AI139" i="54"/>
  <c r="W18" i="55"/>
  <c r="AI43" i="87"/>
  <c r="X10" i="88" s="1"/>
  <c r="W10"/>
  <c r="W13" i="83"/>
  <c r="AI79" i="82"/>
  <c r="X13" i="83" s="1"/>
  <c r="AI190" i="82"/>
  <c r="X23" i="83" s="1"/>
  <c r="W23"/>
  <c r="W20" i="94"/>
  <c r="AI163" i="93"/>
  <c r="AI55" i="54"/>
  <c r="X11" i="55" s="1"/>
  <c r="W11"/>
  <c r="AH191" i="76"/>
  <c r="AJ190" s="1"/>
  <c r="Y23" i="77" s="1"/>
  <c r="W8"/>
  <c r="AI19" i="76"/>
  <c r="X8" i="77" s="1"/>
  <c r="W16" i="83"/>
  <c r="AI115" i="82"/>
  <c r="X16" i="83" s="1"/>
  <c r="AI151" i="76"/>
  <c r="X19" i="77" s="1"/>
  <c r="W19"/>
  <c r="AI151" i="87"/>
  <c r="X19" i="88" s="1"/>
  <c r="W19"/>
  <c r="W13" i="77"/>
  <c r="AI79" i="76"/>
  <c r="X13" i="77" s="1"/>
  <c r="AI115" i="66"/>
  <c r="X16" i="67" s="1"/>
  <c r="W16"/>
  <c r="X23" i="81"/>
  <c r="W23"/>
  <c r="W23" i="75"/>
  <c r="X23"/>
  <c r="W11" i="83"/>
  <c r="AI55" i="82"/>
  <c r="X11" i="83" s="1"/>
  <c r="W12" i="92"/>
  <c r="AI67" i="91"/>
  <c r="X12" i="92" s="1"/>
  <c r="W16" i="90"/>
  <c r="AI115" i="89"/>
  <c r="X16" i="90" s="1"/>
  <c r="AI127" i="76"/>
  <c r="W17" i="77"/>
  <c r="W16" i="94"/>
  <c r="AI115" i="93"/>
  <c r="AI91" i="66"/>
  <c r="X14" i="67" s="1"/>
  <c r="W14"/>
  <c r="W19" i="75"/>
  <c r="AI151" i="74"/>
  <c r="X19" i="75" s="1"/>
  <c r="W15" i="79"/>
  <c r="AI103" i="78"/>
  <c r="X15" i="79" s="1"/>
  <c r="W19" i="92"/>
  <c r="AI151" i="91"/>
  <c r="W21" i="90"/>
  <c r="AI175" i="89"/>
  <c r="X21" i="90" s="1"/>
  <c r="W9" i="75"/>
  <c r="AI31" i="74"/>
  <c r="X9" i="75" s="1"/>
  <c r="W18" i="60"/>
  <c r="AI139" i="59"/>
  <c r="X18" i="60" s="1"/>
  <c r="W12" i="65"/>
  <c r="AI67" i="64"/>
  <c r="X12" i="65" s="1"/>
  <c r="W22" i="75"/>
  <c r="AI187" i="74"/>
  <c r="X22" i="75" s="1"/>
  <c r="W10" i="86"/>
  <c r="AI43" i="85"/>
  <c r="X10" i="86" s="1"/>
  <c r="AI163" i="80"/>
  <c r="X20" i="81" s="1"/>
  <c r="W20"/>
  <c r="AI79" i="85"/>
  <c r="X13" i="86" s="1"/>
  <c r="W13"/>
  <c r="AI127" i="54"/>
  <c r="W17" i="55"/>
  <c r="AI55" i="61"/>
  <c r="X11" i="62" s="1"/>
  <c r="W11"/>
  <c r="W12" i="60"/>
  <c r="AI67" i="59"/>
  <c r="X12" i="60" s="1"/>
  <c r="W10" i="83"/>
  <c r="AI43" i="82"/>
  <c r="X10" i="83" s="1"/>
  <c r="AH191" i="82"/>
  <c r="AJ67" s="1"/>
  <c r="Y12" i="83" s="1"/>
  <c r="W8"/>
  <c r="AI19" i="82"/>
  <c r="X8" i="83" s="1"/>
  <c r="W21" i="62"/>
  <c r="AI175" i="61"/>
  <c r="X21" i="62" s="1"/>
  <c r="W11" i="79"/>
  <c r="AI55" i="78"/>
  <c r="X11" i="79" s="1"/>
  <c r="AI55" i="80"/>
  <c r="X11" i="81" s="1"/>
  <c r="W11"/>
  <c r="W22" i="88"/>
  <c r="AI187" i="87"/>
  <c r="X22" i="88" s="1"/>
  <c r="AI163" i="85"/>
  <c r="X20" i="86" s="1"/>
  <c r="W20"/>
  <c r="W11" i="88"/>
  <c r="AI55" i="87"/>
  <c r="X11" i="88" s="1"/>
  <c r="W21" i="65"/>
  <c r="AI175" i="64"/>
  <c r="X21" i="65" s="1"/>
  <c r="W12" i="83"/>
  <c r="AI67" i="82"/>
  <c r="X12" i="83" s="1"/>
  <c r="W10" i="94"/>
  <c r="AI43" i="93"/>
  <c r="W17" i="94"/>
  <c r="AI127" i="93"/>
  <c r="W10" i="90"/>
  <c r="AI43" i="89"/>
  <c r="X10" i="90" s="1"/>
  <c r="W9" i="79"/>
  <c r="AI31" i="78"/>
  <c r="X9" i="79" s="1"/>
  <c r="W13" i="75"/>
  <c r="AI79" i="74"/>
  <c r="X13" i="75" s="1"/>
  <c r="AI43" i="80"/>
  <c r="X10" i="81" s="1"/>
  <c r="W10"/>
  <c r="W21" i="75"/>
  <c r="AI175" i="74"/>
  <c r="X21" i="75" s="1"/>
  <c r="AI127" i="85"/>
  <c r="W17" i="86"/>
  <c r="AI163" i="54"/>
  <c r="X20" i="55" s="1"/>
  <c r="W20"/>
  <c r="W16" i="65"/>
  <c r="AI115" i="64"/>
  <c r="X16" i="65" s="1"/>
  <c r="W20"/>
  <c r="AI163" i="64"/>
  <c r="X20" i="65" s="1"/>
  <c r="AH191" i="61"/>
  <c r="AJ19" s="1"/>
  <c r="Y8" i="62" s="1"/>
  <c r="AI19" i="61"/>
  <c r="X8" i="62" s="1"/>
  <c r="W8"/>
  <c r="AI79" i="66"/>
  <c r="X13" i="67" s="1"/>
  <c r="W13"/>
  <c r="AI139" i="80"/>
  <c r="W18" i="81"/>
  <c r="W19" i="86"/>
  <c r="AI151" i="85"/>
  <c r="X19" i="86" s="1"/>
  <c r="AI19" i="87"/>
  <c r="X8" i="88" s="1"/>
  <c r="AH191" i="87"/>
  <c r="AJ19" s="1"/>
  <c r="Y8" i="88" s="1"/>
  <c r="W8"/>
  <c r="W20"/>
  <c r="AI163" i="87"/>
  <c r="X20" i="88" s="1"/>
  <c r="W20" i="92"/>
  <c r="AI163" i="91"/>
  <c r="X20" i="92" s="1"/>
  <c r="W15"/>
  <c r="AI103" i="91"/>
  <c r="X15" i="92" s="1"/>
  <c r="W11" i="94"/>
  <c r="AI55" i="93"/>
  <c r="W15" i="53"/>
  <c r="AI103" i="52"/>
  <c r="X15" i="53" s="1"/>
  <c r="AI79" i="61"/>
  <c r="X13" i="62" s="1"/>
  <c r="W13"/>
  <c r="W15" i="65"/>
  <c r="AI103" i="64"/>
  <c r="X15" i="65" s="1"/>
  <c r="W11" i="77"/>
  <c r="AI55" i="76"/>
  <c r="X11" i="77" s="1"/>
  <c r="W23" i="79"/>
  <c r="AI190" i="78"/>
  <c r="X23" i="79" s="1"/>
  <c r="W16" i="60"/>
  <c r="AI115" i="59"/>
  <c r="W10" i="65"/>
  <c r="AI43" i="64"/>
  <c r="X10" i="65" s="1"/>
  <c r="AI91" i="61"/>
  <c r="X14" i="62" s="1"/>
  <c r="W14"/>
  <c r="W18" i="75"/>
  <c r="AI139" i="74"/>
  <c r="X18" i="75" s="1"/>
  <c r="AI163" i="66"/>
  <c r="X20" i="67" s="1"/>
  <c r="W20"/>
  <c r="W10" i="79"/>
  <c r="AI43" i="78"/>
  <c r="X10" i="79" s="1"/>
  <c r="AI31" i="85"/>
  <c r="X9" i="86" s="1"/>
  <c r="W9"/>
  <c r="AI175" i="82"/>
  <c r="X21" i="83" s="1"/>
  <c r="W21"/>
  <c r="W22"/>
  <c r="AI187" i="82"/>
  <c r="X22" i="83" s="1"/>
  <c r="AI31" i="91"/>
  <c r="X9" i="92" s="1"/>
  <c r="W9"/>
  <c r="W23"/>
  <c r="AI191" i="91"/>
  <c r="X23" i="92" s="1"/>
  <c r="W18"/>
  <c r="AI139" i="91"/>
  <c r="W19" i="94"/>
  <c r="AI151" i="93"/>
  <c r="W13" i="53"/>
  <c r="AI79" i="52"/>
  <c r="X13" i="53" s="1"/>
  <c r="AI187" i="54"/>
  <c r="X22" i="55" s="1"/>
  <c r="W22"/>
  <c r="AI115" i="76"/>
  <c r="X16" i="77" s="1"/>
  <c r="W16"/>
  <c r="W14" i="75"/>
  <c r="AI91" i="74"/>
  <c r="X14" i="75" s="1"/>
  <c r="AI103" i="80"/>
  <c r="X15" i="81" s="1"/>
  <c r="W15"/>
  <c r="W9" i="65"/>
  <c r="AI31" i="64"/>
  <c r="X9" i="65" s="1"/>
  <c r="AH191" i="66"/>
  <c r="AJ91" s="1"/>
  <c r="Y14" i="67" s="1"/>
  <c r="AI19" i="66"/>
  <c r="X8" i="67" s="1"/>
  <c r="W8"/>
  <c r="AI163" i="76"/>
  <c r="X20" i="77" s="1"/>
  <c r="W20"/>
  <c r="W21" i="79"/>
  <c r="AI175" i="78"/>
  <c r="X21" i="79" s="1"/>
  <c r="AI151" i="80"/>
  <c r="X19" i="81" s="1"/>
  <c r="W19"/>
  <c r="W9" i="83"/>
  <c r="AI31" i="82"/>
  <c r="X9" i="83" s="1"/>
  <c r="W19"/>
  <c r="AI151" i="82"/>
  <c r="X19" i="83" s="1"/>
  <c r="W23" i="90"/>
  <c r="AI192" i="89"/>
  <c r="X23" i="90" s="1"/>
  <c r="W15" i="94"/>
  <c r="AI103" i="93"/>
  <c r="W21" i="94"/>
  <c r="AI175" i="93"/>
  <c r="AI175" i="76"/>
  <c r="X21" i="77" s="1"/>
  <c r="W21"/>
  <c r="AI31" i="80"/>
  <c r="X9" i="81" s="1"/>
  <c r="W9"/>
  <c r="W14" i="88"/>
  <c r="AI91" i="87"/>
  <c r="X14" i="88" s="1"/>
  <c r="AI163" i="82"/>
  <c r="X20" i="83" s="1"/>
  <c r="W20"/>
  <c r="W14" i="94"/>
  <c r="AI91" i="93"/>
  <c r="W19" i="79"/>
  <c r="AI151" i="78"/>
  <c r="AI67" i="80"/>
  <c r="X12" i="81" s="1"/>
  <c r="W12"/>
  <c r="W19" i="65"/>
  <c r="AI151" i="64"/>
  <c r="X19" i="65" s="1"/>
  <c r="W12" i="94"/>
  <c r="AI67" i="93"/>
  <c r="N24" i="94"/>
  <c r="AI175" i="54"/>
  <c r="X21" i="55" s="1"/>
  <c r="W21"/>
  <c r="AI139" i="85"/>
  <c r="X18" i="86" s="1"/>
  <c r="W18"/>
  <c r="W17" i="75"/>
  <c r="AI127" i="74"/>
  <c r="W17" i="60"/>
  <c r="AI127" i="59"/>
  <c r="AJ118" i="52"/>
  <c r="AJ138"/>
  <c r="AJ166"/>
  <c r="AJ47"/>
  <c r="AJ9"/>
  <c r="AJ160"/>
  <c r="AJ182"/>
  <c r="W14" i="77"/>
  <c r="AI91" i="76"/>
  <c r="X14" i="77" s="1"/>
  <c r="W20" i="75"/>
  <c r="AI163" i="74"/>
  <c r="X20" i="75" s="1"/>
  <c r="AI31" i="66"/>
  <c r="X9" i="67" s="1"/>
  <c r="W9"/>
  <c r="AI151" i="66"/>
  <c r="W19" i="67"/>
  <c r="AI55" i="85"/>
  <c r="X11" i="86" s="1"/>
  <c r="W11"/>
  <c r="AI79" i="54"/>
  <c r="X13" i="55" s="1"/>
  <c r="W13"/>
  <c r="W17" i="62"/>
  <c r="AI127" i="61"/>
  <c r="AJ127"/>
  <c r="W19" i="62"/>
  <c r="AI151" i="61"/>
  <c r="X19" i="62" s="1"/>
  <c r="W20" i="79"/>
  <c r="AI163" i="78"/>
  <c r="X20" i="79" s="1"/>
  <c r="W12" i="90"/>
  <c r="AI67" i="89"/>
  <c r="X12" i="90" s="1"/>
  <c r="W15"/>
  <c r="AI103" i="89"/>
  <c r="X15" i="90" s="1"/>
  <c r="W22" i="53"/>
  <c r="AI187" i="52"/>
  <c r="X22" i="53" s="1"/>
  <c r="W20" i="62"/>
  <c r="AI163" i="61"/>
  <c r="X20" i="62" s="1"/>
  <c r="W15" i="75"/>
  <c r="AI103" i="74"/>
  <c r="X15" i="75" s="1"/>
  <c r="W14" i="83"/>
  <c r="AI91" i="82"/>
  <c r="X14" i="83" s="1"/>
  <c r="AI127" i="80"/>
  <c r="W17" i="81"/>
  <c r="W14" i="86"/>
  <c r="AI91" i="85"/>
  <c r="X14" i="86" s="1"/>
  <c r="W14" i="79"/>
  <c r="AI91" i="78"/>
  <c r="X14" i="79" s="1"/>
  <c r="AH193" i="80"/>
  <c r="AI19"/>
  <c r="X8" i="81" s="1"/>
  <c r="W8"/>
  <c r="AI115" i="80"/>
  <c r="X16" i="81" s="1"/>
  <c r="W16"/>
  <c r="W14" i="90"/>
  <c r="AI91" i="89"/>
  <c r="X14" i="90" s="1"/>
  <c r="W13" i="92"/>
  <c r="AI79" i="91"/>
  <c r="X13" i="92" s="1"/>
  <c r="W16" i="75"/>
  <c r="AI115" i="74"/>
  <c r="X16" i="75" s="1"/>
  <c r="W13" i="90"/>
  <c r="AI79" i="89"/>
  <c r="X13" i="90" s="1"/>
  <c r="W21" i="92"/>
  <c r="AI175" i="91"/>
  <c r="X21" i="92" s="1"/>
  <c r="W15" i="60"/>
  <c r="AI103" i="59"/>
  <c r="X15" i="60" s="1"/>
  <c r="W14"/>
  <c r="AI91" i="59"/>
  <c r="X14" i="60" s="1"/>
  <c r="W18" i="53"/>
  <c r="AI139" i="52"/>
  <c r="X18" i="53" s="1"/>
  <c r="AI55" i="66"/>
  <c r="X11" i="67" s="1"/>
  <c r="W11"/>
  <c r="W12" i="75"/>
  <c r="AI67" i="74"/>
  <c r="X12" i="75" s="1"/>
  <c r="AI190" i="66"/>
  <c r="X23" i="67" s="1"/>
  <c r="W23"/>
  <c r="W18" i="79"/>
  <c r="AI139" i="78"/>
  <c r="AI139" i="76"/>
  <c r="X18" i="77" s="1"/>
  <c r="AJ139" i="76"/>
  <c r="Y18" i="77" s="1"/>
  <c r="W18"/>
  <c r="W13" i="88"/>
  <c r="AI79" i="87"/>
  <c r="X13" i="88" s="1"/>
  <c r="AI115" i="87"/>
  <c r="X16" i="88" s="1"/>
  <c r="W16"/>
  <c r="AI55" i="91"/>
  <c r="X11" i="92" s="1"/>
  <c r="W11"/>
  <c r="W14"/>
  <c r="AI91" i="91"/>
  <c r="X14" i="92" s="1"/>
  <c r="W11" i="53"/>
  <c r="AI55" i="52"/>
  <c r="X11" i="53" s="1"/>
  <c r="W23" i="62"/>
  <c r="AI190" i="61"/>
  <c r="X23" i="62" s="1"/>
  <c r="AI43" i="61"/>
  <c r="X10" i="62" s="1"/>
  <c r="W10"/>
  <c r="AI175" i="66"/>
  <c r="X21" i="67" s="1"/>
  <c r="W21"/>
  <c r="W12" i="79"/>
  <c r="AI67" i="78"/>
  <c r="X12" i="79" s="1"/>
  <c r="W9" i="53"/>
  <c r="AI31" i="52"/>
  <c r="X9" i="53" s="1"/>
  <c r="AI103" i="54"/>
  <c r="X15" i="55" s="1"/>
  <c r="W15"/>
  <c r="W22" i="62"/>
  <c r="AI187" i="61"/>
  <c r="X22" i="62" s="1"/>
  <c r="AI43" i="91"/>
  <c r="X10" i="92" s="1"/>
  <c r="W10"/>
  <c r="W8" i="79"/>
  <c r="AH191" i="78"/>
  <c r="AJ19" s="1"/>
  <c r="Y8" i="79" s="1"/>
  <c r="AI19" i="78"/>
  <c r="X8" i="79" s="1"/>
  <c r="AI190" i="76"/>
  <c r="X23" i="77" s="1"/>
  <c r="W23"/>
  <c r="W21" i="86"/>
  <c r="AI175" i="85"/>
  <c r="X21" i="86" s="1"/>
  <c r="AI139" i="87"/>
  <c r="W18" i="88"/>
  <c r="W19" i="90"/>
  <c r="AI151" i="89"/>
  <c r="X19" i="90" s="1"/>
  <c r="W9" i="77"/>
  <c r="AI31" i="76"/>
  <c r="X9" i="77" s="1"/>
  <c r="W13" i="79"/>
  <c r="AI79" i="78"/>
  <c r="X13" i="79" s="1"/>
  <c r="W18" i="90"/>
  <c r="AI139" i="89"/>
  <c r="X18" i="90" s="1"/>
  <c r="W23" i="94"/>
  <c r="AI190" i="93"/>
  <c r="AI139" i="66"/>
  <c r="W18" i="67"/>
  <c r="W15" i="77"/>
  <c r="AI103" i="76"/>
  <c r="X15" i="77" s="1"/>
  <c r="W17" i="65"/>
  <c r="AI127" i="64"/>
  <c r="W22" i="92"/>
  <c r="AI187" i="91"/>
  <c r="X22" i="92" s="1"/>
  <c r="AI190" i="54"/>
  <c r="X23" i="55" s="1"/>
  <c r="W23"/>
  <c r="W11" i="65"/>
  <c r="AI55" i="64"/>
  <c r="X11" i="65" s="1"/>
  <c r="W11" i="60"/>
  <c r="AI55" i="59"/>
  <c r="X11" i="60" s="1"/>
  <c r="AI67" i="61"/>
  <c r="X12" i="62" s="1"/>
  <c r="W12"/>
  <c r="AJ67" i="61"/>
  <c r="Y12" i="62" s="1"/>
  <c r="AI103" i="66"/>
  <c r="X15" i="67" s="1"/>
  <c r="W15"/>
  <c r="W23" i="86"/>
  <c r="AI190" i="85"/>
  <c r="X23" i="86" s="1"/>
  <c r="AI190" i="87"/>
  <c r="X23" i="88" s="1"/>
  <c r="W23"/>
  <c r="W15" i="83"/>
  <c r="AI103" i="82"/>
  <c r="X15" i="83" s="1"/>
  <c r="W12" i="88"/>
  <c r="AI67" i="87"/>
  <c r="X12" i="88" s="1"/>
  <c r="W11" i="90"/>
  <c r="AI55" i="89"/>
  <c r="X11" i="90" s="1"/>
  <c r="AH192" i="91"/>
  <c r="AJ79" s="1"/>
  <c r="Y13" i="92" s="1"/>
  <c r="AI19" i="91"/>
  <c r="X8" i="92" s="1"/>
  <c r="W8"/>
  <c r="W13" i="94"/>
  <c r="AI79" i="93"/>
  <c r="W20" i="53"/>
  <c r="AI163" i="52"/>
  <c r="X20" i="53" s="1"/>
  <c r="AI31" i="54"/>
  <c r="X9" i="55" s="1"/>
  <c r="W9"/>
  <c r="W22" i="65"/>
  <c r="AI187" i="64"/>
  <c r="X22" i="65" s="1"/>
  <c r="W12" i="77"/>
  <c r="AI67" i="76"/>
  <c r="X12" i="77" s="1"/>
  <c r="AI103" i="61"/>
  <c r="X15" i="62" s="1"/>
  <c r="W15"/>
  <c r="AI187" i="85"/>
  <c r="X22" i="86" s="1"/>
  <c r="W22"/>
  <c r="AI151" i="54"/>
  <c r="X19" i="55" s="1"/>
  <c r="W19"/>
  <c r="W14" i="65"/>
  <c r="AI91" i="64"/>
  <c r="X14" i="65" s="1"/>
  <c r="W18"/>
  <c r="AI139" i="64"/>
  <c r="X18" i="65" s="1"/>
  <c r="W18" i="62"/>
  <c r="AI139" i="61"/>
  <c r="X18" i="62" s="1"/>
  <c r="AI187" i="66"/>
  <c r="X22" i="67" s="1"/>
  <c r="W22"/>
  <c r="W22" i="79"/>
  <c r="AI187" i="78"/>
  <c r="X22" i="79" s="1"/>
  <c r="W8" i="86"/>
  <c r="AI19" i="85"/>
  <c r="X8" i="86" s="1"/>
  <c r="AH191" i="85"/>
  <c r="AJ103" s="1"/>
  <c r="Y15" i="86" s="1"/>
  <c r="AI103" i="85"/>
  <c r="X15" i="86" s="1"/>
  <c r="W15"/>
  <c r="W16"/>
  <c r="AI115" i="85"/>
  <c r="W18" i="83"/>
  <c r="AI139" i="82"/>
  <c r="W9" i="90"/>
  <c r="AI31" i="89"/>
  <c r="X9" i="90" s="1"/>
  <c r="W22"/>
  <c r="AI187" i="89"/>
  <c r="X22" i="90" s="1"/>
  <c r="W22" i="94"/>
  <c r="AI187" i="93"/>
  <c r="W17" i="53"/>
  <c r="AI127" i="52"/>
  <c r="W20" i="60"/>
  <c r="AI163" i="59"/>
  <c r="X20" i="60" s="1"/>
  <c r="W22"/>
  <c r="AI187" i="59"/>
  <c r="X22" i="60" s="1"/>
  <c r="W13" i="65"/>
  <c r="AI79" i="64"/>
  <c r="X13" i="65" s="1"/>
  <c r="W17" i="83"/>
  <c r="AI127" i="82"/>
  <c r="W8" i="75"/>
  <c r="AH191" i="74"/>
  <c r="AJ31" s="1"/>
  <c r="Y9" i="75" s="1"/>
  <c r="AI19" i="74"/>
  <c r="X8" i="75" s="1"/>
  <c r="W8" i="90"/>
  <c r="AH193" i="89"/>
  <c r="AJ151" s="1"/>
  <c r="Y19" i="90" s="1"/>
  <c r="AI19" i="89"/>
  <c r="X8" i="90" s="1"/>
  <c r="AI187" i="80"/>
  <c r="X22" i="81" s="1"/>
  <c r="W22"/>
  <c r="W15" i="88"/>
  <c r="AI103" i="87"/>
  <c r="X15" i="88" s="1"/>
  <c r="AI67" i="66"/>
  <c r="X12" i="67" s="1"/>
  <c r="W12"/>
  <c r="AI187" i="76"/>
  <c r="X22" i="77" s="1"/>
  <c r="AJ187" i="76"/>
  <c r="Y22" i="77" s="1"/>
  <c r="W22"/>
  <c r="AI175" i="80"/>
  <c r="X21" i="81" s="1"/>
  <c r="W21"/>
  <c r="W9" i="94"/>
  <c r="AI31" i="93"/>
  <c r="W16" i="92"/>
  <c r="AI115" i="91"/>
  <c r="W17" i="92"/>
  <c r="AI127" i="91"/>
  <c r="W18" i="94"/>
  <c r="AI139" i="93"/>
  <c r="AI79" i="80"/>
  <c r="X13" i="81" s="1"/>
  <c r="W13"/>
  <c r="W21" i="88"/>
  <c r="AI175" i="87"/>
  <c r="X21" i="88" s="1"/>
  <c r="W16" i="79"/>
  <c r="AI115" i="78"/>
  <c r="X16" i="79" s="1"/>
  <c r="W8" i="94"/>
  <c r="AH191" i="93"/>
  <c r="AJ151" s="1"/>
  <c r="AI19"/>
  <c r="AI43" i="66"/>
  <c r="X10" i="67" s="1"/>
  <c r="W10"/>
  <c r="W17" i="88"/>
  <c r="AI127" i="87"/>
  <c r="AI91" i="80"/>
  <c r="X14" i="81" s="1"/>
  <c r="W14"/>
  <c r="W23" i="65"/>
  <c r="AI190" i="64"/>
  <c r="X23" i="65" s="1"/>
  <c r="W17" i="90"/>
  <c r="AI127" i="89"/>
  <c r="W20" i="90"/>
  <c r="AI163" i="89"/>
  <c r="X20" i="90" s="1"/>
  <c r="V24" i="94"/>
  <c r="W21" i="46"/>
  <c r="AI175" i="45"/>
  <c r="X21" i="46" s="1"/>
  <c r="W9"/>
  <c r="AI31" i="45"/>
  <c r="X9" i="46" s="1"/>
  <c r="W16"/>
  <c r="AI115" i="45"/>
  <c r="X16" i="46" s="1"/>
  <c r="W18"/>
  <c r="AI139" i="45"/>
  <c r="W17" i="46"/>
  <c r="AI127" i="45"/>
  <c r="W8" i="46"/>
  <c r="AH191" i="45"/>
  <c r="AJ43" s="1"/>
  <c r="Y10" i="46" s="1"/>
  <c r="AI19" i="45"/>
  <c r="X8" i="46" s="1"/>
  <c r="W22"/>
  <c r="AI187" i="45"/>
  <c r="X22" i="46" s="1"/>
  <c r="W14"/>
  <c r="AI91" i="45"/>
  <c r="X14" i="46" s="1"/>
  <c r="W10"/>
  <c r="AI43" i="45"/>
  <c r="X10" i="46" s="1"/>
  <c r="W19"/>
  <c r="AI151" i="45"/>
  <c r="X19" i="46" s="1"/>
  <c r="W20"/>
  <c r="AI163" i="45"/>
  <c r="X20" i="46" s="1"/>
  <c r="W13"/>
  <c r="AI79" i="45"/>
  <c r="X13" i="46" s="1"/>
  <c r="W15"/>
  <c r="AI103" i="45"/>
  <c r="X15" i="46" s="1"/>
  <c r="W12"/>
  <c r="AI67" i="45"/>
  <c r="X12" i="46" s="1"/>
  <c r="W11"/>
  <c r="AI55" i="45"/>
  <c r="X11" i="46" s="1"/>
  <c r="W23"/>
  <c r="AI190" i="45"/>
  <c r="X23" i="46" s="1"/>
  <c r="W21" i="44"/>
  <c r="AI175" i="43"/>
  <c r="X21" i="44" s="1"/>
  <c r="W15"/>
  <c r="AI103" i="43"/>
  <c r="X15" i="44" s="1"/>
  <c r="W23"/>
  <c r="AI190" i="43"/>
  <c r="X23" i="44" s="1"/>
  <c r="W18"/>
  <c r="AI139" i="43"/>
  <c r="W10" i="44"/>
  <c r="AI43" i="43"/>
  <c r="X10" i="44" s="1"/>
  <c r="W16"/>
  <c r="AI115" i="43"/>
  <c r="X16" i="44" s="1"/>
  <c r="W13"/>
  <c r="AI79" i="43"/>
  <c r="X13" i="44" s="1"/>
  <c r="W14"/>
  <c r="AI91" i="43"/>
  <c r="X14" i="44" s="1"/>
  <c r="W20"/>
  <c r="AI163" i="43"/>
  <c r="X20" i="44" s="1"/>
  <c r="W12"/>
  <c r="AI67" i="43"/>
  <c r="X12" i="44" s="1"/>
  <c r="W8"/>
  <c r="AH191" i="43"/>
  <c r="AJ175" s="1"/>
  <c r="Y21" i="44" s="1"/>
  <c r="AI19" i="43"/>
  <c r="X8" i="44" s="1"/>
  <c r="W9"/>
  <c r="AI31" i="43"/>
  <c r="X9" i="44" s="1"/>
  <c r="W19"/>
  <c r="AI151" i="43"/>
  <c r="X19" i="44" s="1"/>
  <c r="W22"/>
  <c r="AI187" i="43"/>
  <c r="X22" i="44" s="1"/>
  <c r="W11"/>
  <c r="AI55" i="43"/>
  <c r="X11" i="44" s="1"/>
  <c r="W17"/>
  <c r="AI127" i="43"/>
  <c r="W21" i="41"/>
  <c r="AI61" i="40"/>
  <c r="X21" i="41" s="1"/>
  <c r="W13"/>
  <c r="AI29" i="40"/>
  <c r="X13" i="41" s="1"/>
  <c r="W20"/>
  <c r="AI57" i="40"/>
  <c r="X20" i="41" s="1"/>
  <c r="W16"/>
  <c r="AI41" i="40"/>
  <c r="X16" i="41" s="1"/>
  <c r="W17"/>
  <c r="AI45" i="40"/>
  <c r="X19" i="41" s="1"/>
  <c r="W15"/>
  <c r="AI37" i="40"/>
  <c r="X15" i="41" s="1"/>
  <c r="W9"/>
  <c r="AI15" i="40"/>
  <c r="X9" i="41" s="1"/>
  <c r="W14"/>
  <c r="AI33" i="40"/>
  <c r="X14" i="41" s="1"/>
  <c r="W11"/>
  <c r="AI22" i="40"/>
  <c r="X11" i="41" s="1"/>
  <c r="W12"/>
  <c r="AI26" i="40"/>
  <c r="X12" i="41" s="1"/>
  <c r="W22"/>
  <c r="AI64" i="40"/>
  <c r="X22" i="41" s="1"/>
  <c r="W10"/>
  <c r="AI18" i="40"/>
  <c r="X10" i="41" s="1"/>
  <c r="W23"/>
  <c r="AI69" i="40"/>
  <c r="X23" i="41" s="1"/>
  <c r="W18"/>
  <c r="AI49" i="40"/>
  <c r="AH70"/>
  <c r="AJ55" s="1"/>
  <c r="W9" i="39"/>
  <c r="AI31" i="38"/>
  <c r="X9" i="39" s="1"/>
  <c r="W16"/>
  <c r="AI115" i="38"/>
  <c r="X16" i="39" s="1"/>
  <c r="W8"/>
  <c r="AH192" i="38"/>
  <c r="AJ43" s="1"/>
  <c r="Y10" i="39" s="1"/>
  <c r="AI19" i="38"/>
  <c r="X8" i="39" s="1"/>
  <c r="W21"/>
  <c r="AI175" i="38"/>
  <c r="X21" i="39" s="1"/>
  <c r="W23"/>
  <c r="AI191" i="38"/>
  <c r="X23" i="39" s="1"/>
  <c r="W22"/>
  <c r="AI187" i="38"/>
  <c r="X22" i="39" s="1"/>
  <c r="W11"/>
  <c r="AI55" i="38"/>
  <c r="X11" i="39" s="1"/>
  <c r="W14"/>
  <c r="AI91" i="38"/>
  <c r="X14" i="39" s="1"/>
  <c r="W20"/>
  <c r="AI163" i="38"/>
  <c r="X20" i="39" s="1"/>
  <c r="W13"/>
  <c r="AI79" i="38"/>
  <c r="X13" i="39" s="1"/>
  <c r="W18"/>
  <c r="AI139" i="38"/>
  <c r="W17" i="39"/>
  <c r="AI127" i="38"/>
  <c r="W12" i="39"/>
  <c r="AI67" i="38"/>
  <c r="X12" i="39" s="1"/>
  <c r="W10"/>
  <c r="AI43" i="38"/>
  <c r="X10" i="39" s="1"/>
  <c r="AJ91" i="76" l="1"/>
  <c r="Y14" i="77" s="1"/>
  <c r="AJ190" i="61"/>
  <c r="Y23" i="62" s="1"/>
  <c r="AJ163" i="61"/>
  <c r="Y20" i="62" s="1"/>
  <c r="AJ76" i="54"/>
  <c r="AJ126"/>
  <c r="AJ86" i="52"/>
  <c r="AJ85"/>
  <c r="AJ52"/>
  <c r="AJ47" i="40"/>
  <c r="AJ51"/>
  <c r="AJ35"/>
  <c r="AJ39"/>
  <c r="AJ9"/>
  <c r="AJ20"/>
  <c r="AJ43"/>
  <c r="AJ67"/>
  <c r="AJ55" i="43"/>
  <c r="Y11" i="44" s="1"/>
  <c r="AJ151" i="43"/>
  <c r="Y19" i="44" s="1"/>
  <c r="AJ31" i="43"/>
  <c r="Y9" i="44" s="1"/>
  <c r="AJ103" i="87"/>
  <c r="Y15" i="88" s="1"/>
  <c r="AJ151" i="74"/>
  <c r="Y19" i="75" s="1"/>
  <c r="AJ31" i="38"/>
  <c r="Y9" i="39" s="1"/>
  <c r="AJ189" i="38"/>
  <c r="AJ25" i="40"/>
  <c r="AJ31"/>
  <c r="AJ79" i="76"/>
  <c r="Y13" i="77" s="1"/>
  <c r="AJ163" i="59"/>
  <c r="Y20" i="60" s="1"/>
  <c r="AJ67" i="59"/>
  <c r="Y12" i="60" s="1"/>
  <c r="AJ175" i="52"/>
  <c r="Y21" i="53" s="1"/>
  <c r="AJ98" i="52"/>
  <c r="AJ96"/>
  <c r="AJ72"/>
  <c r="AJ34"/>
  <c r="AJ43"/>
  <c r="Y10" i="53" s="1"/>
  <c r="AJ75" i="52"/>
  <c r="AJ37"/>
  <c r="AJ36"/>
  <c r="AJ109"/>
  <c r="AJ91" i="45"/>
  <c r="Y14" i="46" s="1"/>
  <c r="AJ187" i="45"/>
  <c r="Y22" i="46" s="1"/>
  <c r="AJ127" i="74"/>
  <c r="AJ103" i="66"/>
  <c r="Y15" i="67" s="1"/>
  <c r="AJ55" i="64"/>
  <c r="Y11" i="65" s="1"/>
  <c r="AJ55" i="61"/>
  <c r="Y11" i="62" s="1"/>
  <c r="AJ103" i="59"/>
  <c r="Y15" i="60" s="1"/>
  <c r="AJ96" i="54"/>
  <c r="AJ77"/>
  <c r="AJ29"/>
  <c r="AJ41"/>
  <c r="AJ117"/>
  <c r="AJ38"/>
  <c r="AJ90"/>
  <c r="AJ16"/>
  <c r="AJ130"/>
  <c r="AJ57"/>
  <c r="AJ158"/>
  <c r="AJ184"/>
  <c r="AJ185"/>
  <c r="AJ187"/>
  <c r="Y22" i="55" s="1"/>
  <c r="AJ93" i="54"/>
  <c r="AJ59"/>
  <c r="AJ171"/>
  <c r="AJ61"/>
  <c r="AJ143"/>
  <c r="AJ186"/>
  <c r="AJ81"/>
  <c r="AJ46"/>
  <c r="AJ24"/>
  <c r="AJ31"/>
  <c r="Y9" i="55" s="1"/>
  <c r="AJ139" i="54"/>
  <c r="Y18" i="55" s="1"/>
  <c r="AJ153" i="54"/>
  <c r="AJ179"/>
  <c r="AJ36"/>
  <c r="AJ47"/>
  <c r="AJ84"/>
  <c r="AJ74"/>
  <c r="AJ14"/>
  <c r="AJ73"/>
  <c r="AJ168"/>
  <c r="AJ62" i="52"/>
  <c r="AJ169"/>
  <c r="AJ17"/>
  <c r="AJ22"/>
  <c r="AJ12"/>
  <c r="AJ142"/>
  <c r="AJ161"/>
  <c r="AJ88"/>
  <c r="AJ101"/>
  <c r="AJ19"/>
  <c r="Y8" i="53" s="1"/>
  <c r="AJ91" i="52"/>
  <c r="Y14" i="53" s="1"/>
  <c r="AJ154" i="52"/>
  <c r="AJ27"/>
  <c r="AJ133"/>
  <c r="AJ143"/>
  <c r="AJ61"/>
  <c r="AJ73"/>
  <c r="AJ185"/>
  <c r="AJ60"/>
  <c r="AJ122"/>
  <c r="AJ79"/>
  <c r="Y13" i="53" s="1"/>
  <c r="AJ151" i="52"/>
  <c r="Y19" i="53" s="1"/>
  <c r="AJ163" i="52"/>
  <c r="Y20" i="53" s="1"/>
  <c r="AJ55" i="52"/>
  <c r="Y11" i="53" s="1"/>
  <c r="AJ186" i="52"/>
  <c r="AJ66"/>
  <c r="AJ121"/>
  <c r="AJ171"/>
  <c r="AJ180"/>
  <c r="AJ106"/>
  <c r="AJ39"/>
  <c r="AJ26"/>
  <c r="AJ49"/>
  <c r="AJ16"/>
  <c r="AJ40"/>
  <c r="AJ146"/>
  <c r="AJ170"/>
  <c r="AJ179"/>
  <c r="AJ111"/>
  <c r="AJ10"/>
  <c r="AJ141"/>
  <c r="AJ70"/>
  <c r="AI191"/>
  <c r="X24" i="53" s="1"/>
  <c r="AJ139" i="52"/>
  <c r="Y18" i="53" s="1"/>
  <c r="AJ187" i="52"/>
  <c r="Y22" i="53" s="1"/>
  <c r="AJ178" i="52"/>
  <c r="AJ112"/>
  <c r="AJ58"/>
  <c r="AJ82"/>
  <c r="AJ71"/>
  <c r="AJ24"/>
  <c r="AJ167"/>
  <c r="AJ94"/>
  <c r="AJ156"/>
  <c r="AJ114"/>
  <c r="AJ15"/>
  <c r="AJ132"/>
  <c r="AJ35"/>
  <c r="AJ30"/>
  <c r="AJ172"/>
  <c r="AJ53"/>
  <c r="AJ136"/>
  <c r="AJ59"/>
  <c r="AJ130"/>
  <c r="AJ83"/>
  <c r="AJ123"/>
  <c r="AJ25"/>
  <c r="AJ124"/>
  <c r="AJ29"/>
  <c r="AJ54"/>
  <c r="AJ183"/>
  <c r="AJ159"/>
  <c r="AJ134"/>
  <c r="AJ107"/>
  <c r="AJ18"/>
  <c r="AJ84"/>
  <c r="AJ149"/>
  <c r="AJ148"/>
  <c r="AJ78"/>
  <c r="AJ99"/>
  <c r="AJ48"/>
  <c r="AJ67"/>
  <c r="Y12" i="53" s="1"/>
  <c r="AJ69" i="52"/>
  <c r="AJ21"/>
  <c r="AJ103"/>
  <c r="Y15" i="53" s="1"/>
  <c r="AJ177" i="52"/>
  <c r="AJ31"/>
  <c r="Y9" i="53" s="1"/>
  <c r="AJ158" i="52"/>
  <c r="AJ90"/>
  <c r="AJ23"/>
  <c r="AJ102"/>
  <c r="AJ135"/>
  <c r="AJ11"/>
  <c r="AJ147"/>
  <c r="AJ100"/>
  <c r="AJ63"/>
  <c r="AJ87"/>
  <c r="AJ77"/>
  <c r="AJ76"/>
  <c r="AJ46"/>
  <c r="AJ155"/>
  <c r="AJ64"/>
  <c r="AJ38"/>
  <c r="AJ126"/>
  <c r="AJ95"/>
  <c r="AJ93"/>
  <c r="AJ190"/>
  <c r="Y23" i="53" s="1"/>
  <c r="AJ129" i="52"/>
  <c r="AJ127"/>
  <c r="AJ162"/>
  <c r="AJ108"/>
  <c r="AJ131"/>
  <c r="AJ125"/>
  <c r="AJ28"/>
  <c r="AJ173"/>
  <c r="AJ165"/>
  <c r="AJ184"/>
  <c r="AJ137"/>
  <c r="AJ110"/>
  <c r="AJ13"/>
  <c r="AJ41"/>
  <c r="AJ33"/>
  <c r="AJ189"/>
  <c r="AJ168"/>
  <c r="AJ51"/>
  <c r="AJ65"/>
  <c r="AJ57"/>
  <c r="AJ89"/>
  <c r="AJ81"/>
  <c r="AJ119"/>
  <c r="AJ150"/>
  <c r="AJ120"/>
  <c r="AJ174"/>
  <c r="AJ50"/>
  <c r="AJ181"/>
  <c r="AJ157"/>
  <c r="AJ113"/>
  <c r="AJ105"/>
  <c r="AJ14"/>
  <c r="AJ42"/>
  <c r="AJ145"/>
  <c r="AJ144"/>
  <c r="AJ74"/>
  <c r="AJ97"/>
  <c r="AJ191"/>
  <c r="Y24" i="53" s="1"/>
  <c r="AJ153" i="52"/>
  <c r="AJ115"/>
  <c r="Y16" i="53" s="1"/>
  <c r="AJ45" i="52"/>
  <c r="AJ61" i="40"/>
  <c r="Y21" i="41" s="1"/>
  <c r="AJ59" i="40"/>
  <c r="AJ67" i="38"/>
  <c r="Y12" i="39" s="1"/>
  <c r="AJ127" i="38"/>
  <c r="AJ163"/>
  <c r="Y20" i="39" s="1"/>
  <c r="AJ191" i="38"/>
  <c r="Y23" i="39" s="1"/>
  <c r="W24" i="41"/>
  <c r="AJ22" i="40"/>
  <c r="Y11" i="41" s="1"/>
  <c r="AJ29" i="40"/>
  <c r="Y13" i="41" s="1"/>
  <c r="AJ41" i="40"/>
  <c r="Y16" i="41" s="1"/>
  <c r="AJ64" i="40"/>
  <c r="Y22" i="41" s="1"/>
  <c r="AJ37" i="40"/>
  <c r="Y15" i="41" s="1"/>
  <c r="AJ69" i="40"/>
  <c r="Y23" i="41" s="1"/>
  <c r="AJ190" i="43"/>
  <c r="Y23" i="44" s="1"/>
  <c r="AJ103" i="43"/>
  <c r="Y15" i="44" s="1"/>
  <c r="AJ19" i="43"/>
  <c r="Y8" i="44" s="1"/>
  <c r="AJ127" i="43"/>
  <c r="AJ190" i="45"/>
  <c r="Y23" i="46" s="1"/>
  <c r="AJ55" i="45"/>
  <c r="Y11" i="46" s="1"/>
  <c r="AJ79" i="45"/>
  <c r="Y13" i="46" s="1"/>
  <c r="AJ163" i="45"/>
  <c r="Y20" i="46" s="1"/>
  <c r="W24" i="94"/>
  <c r="AJ31" i="93"/>
  <c r="Y9" i="94" s="1"/>
  <c r="AJ79" i="93"/>
  <c r="AJ43"/>
  <c r="Y10" i="94" s="1"/>
  <c r="AJ163" i="91"/>
  <c r="Y20" i="92" s="1"/>
  <c r="AJ127" i="91"/>
  <c r="AJ67"/>
  <c r="Y12" i="92" s="1"/>
  <c r="AJ115" i="91"/>
  <c r="Y16" i="92" s="1"/>
  <c r="AJ19" i="91"/>
  <c r="Y8" i="92" s="1"/>
  <c r="AJ43" i="91"/>
  <c r="Y10" i="92" s="1"/>
  <c r="AJ31" i="91"/>
  <c r="Y9" i="92" s="1"/>
  <c r="AJ151" i="91"/>
  <c r="Y19" i="92" s="1"/>
  <c r="AJ187" i="91"/>
  <c r="Y22" i="92" s="1"/>
  <c r="AJ127" i="89"/>
  <c r="AJ139"/>
  <c r="Y18" i="90" s="1"/>
  <c r="AJ91" i="89"/>
  <c r="Y14" i="90" s="1"/>
  <c r="AJ19" i="89"/>
  <c r="Y8" i="90" s="1"/>
  <c r="AJ67" i="89"/>
  <c r="Y12" i="90" s="1"/>
  <c r="AJ175" i="89"/>
  <c r="Y21" i="90" s="1"/>
  <c r="AJ163" i="89"/>
  <c r="Y20" i="90" s="1"/>
  <c r="AJ31" i="89"/>
  <c r="Y9" i="90" s="1"/>
  <c r="AJ103" i="89"/>
  <c r="Y15" i="90" s="1"/>
  <c r="AJ187" i="89"/>
  <c r="Y22" i="90" s="1"/>
  <c r="AJ55" i="89"/>
  <c r="Y11" i="90" s="1"/>
  <c r="AJ190" i="87"/>
  <c r="Y23" i="88" s="1"/>
  <c r="AJ79" i="87"/>
  <c r="Y13" i="88" s="1"/>
  <c r="AJ43" i="87"/>
  <c r="Y10" i="88" s="1"/>
  <c r="AJ175" i="87"/>
  <c r="Y21" i="88" s="1"/>
  <c r="AJ115" i="87"/>
  <c r="Y16" i="88" s="1"/>
  <c r="AJ127" i="85"/>
  <c r="AJ187" i="82"/>
  <c r="Y22" i="83" s="1"/>
  <c r="AJ103" i="82"/>
  <c r="Y15" i="83" s="1"/>
  <c r="AJ91" i="82"/>
  <c r="Y14" i="83" s="1"/>
  <c r="AJ163" i="82"/>
  <c r="Y20" i="83" s="1"/>
  <c r="AJ127" i="82"/>
  <c r="AJ139"/>
  <c r="Y18" i="83" s="1"/>
  <c r="AJ19" i="82"/>
  <c r="Y8" i="83" s="1"/>
  <c r="AJ43" i="82"/>
  <c r="Y10" i="83" s="1"/>
  <c r="AJ55" i="82"/>
  <c r="Y11" i="83" s="1"/>
  <c r="AJ151" i="82"/>
  <c r="Y19" i="83" s="1"/>
  <c r="AJ175" i="82"/>
  <c r="Y21" i="83" s="1"/>
  <c r="AJ190" i="82"/>
  <c r="Y23" i="83" s="1"/>
  <c r="AJ31" i="82"/>
  <c r="Y9" i="83" s="1"/>
  <c r="AJ67" i="80"/>
  <c r="Y12" i="81" s="1"/>
  <c r="AJ190" i="80"/>
  <c r="AJ191"/>
  <c r="AJ175"/>
  <c r="Y21" i="81" s="1"/>
  <c r="AJ43" i="80"/>
  <c r="Y10" i="81" s="1"/>
  <c r="AJ31" i="80"/>
  <c r="Y9" i="81" s="1"/>
  <c r="AJ192" i="80"/>
  <c r="Y23" i="81" s="1"/>
  <c r="AJ91" i="80"/>
  <c r="Y14" i="81" s="1"/>
  <c r="AJ19" i="80"/>
  <c r="Y8" i="81" s="1"/>
  <c r="AJ127" i="80"/>
  <c r="AJ79" i="78"/>
  <c r="Y13" i="79" s="1"/>
  <c r="AJ115" i="78"/>
  <c r="Y16" i="79" s="1"/>
  <c r="AJ187" i="78"/>
  <c r="Y22" i="79" s="1"/>
  <c r="AJ163" i="76"/>
  <c r="Y20" i="77" s="1"/>
  <c r="AJ19" i="76"/>
  <c r="Y8" i="77" s="1"/>
  <c r="AJ67" i="76"/>
  <c r="Y12" i="77" s="1"/>
  <c r="AJ103" i="76"/>
  <c r="Y15" i="77" s="1"/>
  <c r="AJ175" i="76"/>
  <c r="Y21" i="77" s="1"/>
  <c r="AJ115" i="76"/>
  <c r="Y16" i="77" s="1"/>
  <c r="AJ55" i="76"/>
  <c r="Y11" i="77" s="1"/>
  <c r="AJ127" i="76"/>
  <c r="AJ151"/>
  <c r="Y19" i="77" s="1"/>
  <c r="AJ43" i="76"/>
  <c r="Y10" i="77" s="1"/>
  <c r="AJ31" i="76"/>
  <c r="Y9" i="77" s="1"/>
  <c r="AJ11" i="54"/>
  <c r="AJ67" i="74"/>
  <c r="Y12" i="75" s="1"/>
  <c r="AJ139" i="74"/>
  <c r="Y18" i="75" s="1"/>
  <c r="AJ79" i="74"/>
  <c r="Y13" i="75" s="1"/>
  <c r="AJ19" i="74"/>
  <c r="Y8" i="75" s="1"/>
  <c r="AJ91" i="74"/>
  <c r="Y14" i="75" s="1"/>
  <c r="AJ163" i="74"/>
  <c r="Y20" i="75" s="1"/>
  <c r="AJ190" i="74"/>
  <c r="Y23" i="75" s="1"/>
  <c r="AJ43" i="74"/>
  <c r="Y10" i="75" s="1"/>
  <c r="AJ43" i="66"/>
  <c r="Y10" i="67" s="1"/>
  <c r="AJ19" i="66"/>
  <c r="Y8" i="67" s="1"/>
  <c r="AJ67" i="66"/>
  <c r="Y12" i="67" s="1"/>
  <c r="AJ31" i="66"/>
  <c r="Y9" i="67" s="1"/>
  <c r="AJ103" i="64"/>
  <c r="Y15" i="65" s="1"/>
  <c r="AJ175" i="61"/>
  <c r="Y21" i="62" s="1"/>
  <c r="AJ115" i="61"/>
  <c r="Y16" i="62" s="1"/>
  <c r="AJ139" i="61"/>
  <c r="Y18" i="62" s="1"/>
  <c r="AJ187" i="61"/>
  <c r="Y22" i="62" s="1"/>
  <c r="AJ43" i="61"/>
  <c r="Y10" i="62" s="1"/>
  <c r="AJ151" i="61"/>
  <c r="Y19" i="62" s="1"/>
  <c r="AJ31" i="61"/>
  <c r="Y9" i="62" s="1"/>
  <c r="AJ103" i="61"/>
  <c r="Y15" i="62" s="1"/>
  <c r="AJ91" i="61"/>
  <c r="Y14" i="62" s="1"/>
  <c r="AJ79" i="61"/>
  <c r="Y13" i="62" s="1"/>
  <c r="AJ129" i="54"/>
  <c r="AJ69"/>
  <c r="AJ108"/>
  <c r="AJ131"/>
  <c r="AJ144"/>
  <c r="AJ98"/>
  <c r="AJ65"/>
  <c r="AJ133"/>
  <c r="AJ33"/>
  <c r="AJ122"/>
  <c r="AJ23"/>
  <c r="AJ113"/>
  <c r="AJ157"/>
  <c r="AJ145"/>
  <c r="AJ52"/>
  <c r="AJ62"/>
  <c r="AJ138"/>
  <c r="AJ123"/>
  <c r="AJ71"/>
  <c r="AJ15"/>
  <c r="AJ132"/>
  <c r="AJ170"/>
  <c r="AJ26"/>
  <c r="AJ190"/>
  <c r="Y23" i="55" s="1"/>
  <c r="AJ103" i="54"/>
  <c r="Y15" i="55" s="1"/>
  <c r="AJ21" i="54"/>
  <c r="AJ115"/>
  <c r="Y16" i="55" s="1"/>
  <c r="AJ110" i="54"/>
  <c r="AJ135"/>
  <c r="AJ150"/>
  <c r="AJ25"/>
  <c r="AJ111"/>
  <c r="AJ156"/>
  <c r="AJ82"/>
  <c r="AJ169"/>
  <c r="AJ27"/>
  <c r="AJ178"/>
  <c r="AJ161"/>
  <c r="AJ149"/>
  <c r="AJ54"/>
  <c r="AJ64"/>
  <c r="AJ155"/>
  <c r="AJ141"/>
  <c r="AJ75"/>
  <c r="AJ191"/>
  <c r="Y24" i="55" s="1"/>
  <c r="AJ79" i="54"/>
  <c r="Y13" i="55" s="1"/>
  <c r="AJ175" i="54"/>
  <c r="Y21" i="55" s="1"/>
  <c r="AJ43" i="54"/>
  <c r="Y10" i="55" s="1"/>
  <c r="AJ19" i="54"/>
  <c r="Y8" i="55" s="1"/>
  <c r="AJ142" i="54"/>
  <c r="AJ45"/>
  <c r="AJ112"/>
  <c r="AJ63"/>
  <c r="AJ13"/>
  <c r="AJ40"/>
  <c r="AJ146"/>
  <c r="AJ121"/>
  <c r="AJ100"/>
  <c r="AJ51"/>
  <c r="AJ105"/>
  <c r="AJ160"/>
  <c r="AJ137"/>
  <c r="AJ86"/>
  <c r="AJ35"/>
  <c r="AJ147"/>
  <c r="AJ173"/>
  <c r="AJ78"/>
  <c r="AJ70"/>
  <c r="AJ97"/>
  <c r="AJ180"/>
  <c r="AJ18"/>
  <c r="AJ10"/>
  <c r="AJ83"/>
  <c r="AJ189"/>
  <c r="AJ165"/>
  <c r="AJ95"/>
  <c r="AJ48"/>
  <c r="AJ66"/>
  <c r="AJ58"/>
  <c r="AJ159"/>
  <c r="AJ134"/>
  <c r="AJ85"/>
  <c r="AJ172"/>
  <c r="AJ118"/>
  <c r="AJ28"/>
  <c r="AJ53"/>
  <c r="AJ49"/>
  <c r="AJ151"/>
  <c r="Y19" i="55" s="1"/>
  <c r="AJ163" i="54"/>
  <c r="Y20" i="55" s="1"/>
  <c r="AJ127" i="54"/>
  <c r="AJ55"/>
  <c r="Y11" i="55" s="1"/>
  <c r="AJ177" i="54"/>
  <c r="AJ67"/>
  <c r="Y12" i="55" s="1"/>
  <c r="AJ166" i="54"/>
  <c r="AJ114"/>
  <c r="AJ106"/>
  <c r="AJ17"/>
  <c r="AJ42"/>
  <c r="AJ34"/>
  <c r="AJ148"/>
  <c r="AJ167"/>
  <c r="AJ102"/>
  <c r="AJ94"/>
  <c r="AJ107"/>
  <c r="AJ162"/>
  <c r="AJ154"/>
  <c r="AJ88"/>
  <c r="AJ39"/>
  <c r="AJ124"/>
  <c r="AJ119"/>
  <c r="AJ72"/>
  <c r="AJ101"/>
  <c r="AJ182"/>
  <c r="AJ109"/>
  <c r="AJ12"/>
  <c r="AJ87"/>
  <c r="AJ37"/>
  <c r="AJ125"/>
  <c r="AJ99"/>
  <c r="AJ50"/>
  <c r="AJ181"/>
  <c r="AJ60"/>
  <c r="AJ9"/>
  <c r="AJ136"/>
  <c r="AJ89"/>
  <c r="AJ174"/>
  <c r="AJ120"/>
  <c r="AJ30"/>
  <c r="AJ22"/>
  <c r="W24" i="55"/>
  <c r="W24" i="53"/>
  <c r="Y19" i="94"/>
  <c r="X11"/>
  <c r="AI191" i="64"/>
  <c r="X24" i="65" s="1"/>
  <c r="AJ191" i="64"/>
  <c r="Y24" i="65" s="1"/>
  <c r="AJ51" i="64"/>
  <c r="AJ171"/>
  <c r="AJ23"/>
  <c r="AJ71"/>
  <c r="AJ119"/>
  <c r="AJ143"/>
  <c r="AJ10"/>
  <c r="AJ52"/>
  <c r="AJ63"/>
  <c r="AJ106"/>
  <c r="AJ172"/>
  <c r="AJ183"/>
  <c r="AJ24"/>
  <c r="AJ72"/>
  <c r="AJ120"/>
  <c r="AJ149"/>
  <c r="AJ18"/>
  <c r="AJ34"/>
  <c r="AJ66"/>
  <c r="AJ82"/>
  <c r="AJ114"/>
  <c r="AJ130"/>
  <c r="AJ169"/>
  <c r="AJ21"/>
  <c r="AJ38"/>
  <c r="AJ53"/>
  <c r="AJ69"/>
  <c r="AJ86"/>
  <c r="AJ101"/>
  <c r="AJ117"/>
  <c r="AJ134"/>
  <c r="AJ179"/>
  <c r="AJ13"/>
  <c r="AJ61"/>
  <c r="AJ109"/>
  <c r="AJ181"/>
  <c r="AJ37"/>
  <c r="AJ85"/>
  <c r="AJ133"/>
  <c r="AJ157"/>
  <c r="AJ25"/>
  <c r="AJ90"/>
  <c r="AJ121"/>
  <c r="AJ145"/>
  <c r="AJ155"/>
  <c r="AJ49"/>
  <c r="AJ97"/>
  <c r="AJ148"/>
  <c r="AJ159"/>
  <c r="AJ11"/>
  <c r="AJ59"/>
  <c r="AJ107"/>
  <c r="AJ168"/>
  <c r="AJ99"/>
  <c r="AJ27"/>
  <c r="AJ75"/>
  <c r="AJ123"/>
  <c r="AJ147"/>
  <c r="AJ15"/>
  <c r="AJ58"/>
  <c r="AJ100"/>
  <c r="AJ111"/>
  <c r="AJ178"/>
  <c r="AJ14"/>
  <c r="AJ29"/>
  <c r="AJ45"/>
  <c r="AJ62"/>
  <c r="AJ77"/>
  <c r="AJ93"/>
  <c r="AJ110"/>
  <c r="AJ125"/>
  <c r="AJ144"/>
  <c r="AJ28"/>
  <c r="AJ39"/>
  <c r="AJ76"/>
  <c r="AJ87"/>
  <c r="AJ124"/>
  <c r="AJ135"/>
  <c r="AJ48"/>
  <c r="AJ96"/>
  <c r="AJ141"/>
  <c r="AJ17"/>
  <c r="AJ65"/>
  <c r="AJ113"/>
  <c r="AJ185"/>
  <c r="AJ41"/>
  <c r="AJ89"/>
  <c r="AJ137"/>
  <c r="AJ161"/>
  <c r="AJ42"/>
  <c r="AJ73"/>
  <c r="AJ138"/>
  <c r="AJ162"/>
  <c r="AJ35"/>
  <c r="AJ83"/>
  <c r="AJ131"/>
  <c r="AJ165"/>
  <c r="AJ182"/>
  <c r="AJ154"/>
  <c r="AJ186"/>
  <c r="AJ158"/>
  <c r="AJ173"/>
  <c r="AJ189"/>
  <c r="AJ118"/>
  <c r="AJ180"/>
  <c r="AJ102"/>
  <c r="AJ26"/>
  <c r="AJ33"/>
  <c r="AJ167"/>
  <c r="AJ105"/>
  <c r="AJ47"/>
  <c r="AJ9"/>
  <c r="AJ150"/>
  <c r="AJ36"/>
  <c r="AJ170"/>
  <c r="AJ22"/>
  <c r="AJ174"/>
  <c r="AJ81"/>
  <c r="AJ160"/>
  <c r="AJ122"/>
  <c r="AJ78"/>
  <c r="AJ132"/>
  <c r="AJ64"/>
  <c r="AJ136"/>
  <c r="AJ54"/>
  <c r="AJ95"/>
  <c r="AJ126"/>
  <c r="AJ50"/>
  <c r="AJ108"/>
  <c r="AJ40"/>
  <c r="AJ184"/>
  <c r="AJ112"/>
  <c r="AJ30"/>
  <c r="AJ166"/>
  <c r="AJ88"/>
  <c r="AJ12"/>
  <c r="AJ57"/>
  <c r="AJ146"/>
  <c r="AJ60"/>
  <c r="AJ129"/>
  <c r="AJ177"/>
  <c r="AJ98"/>
  <c r="AJ94"/>
  <c r="AJ156"/>
  <c r="AJ84"/>
  <c r="AJ74"/>
  <c r="AJ142"/>
  <c r="AJ70"/>
  <c r="AJ16"/>
  <c r="AJ46"/>
  <c r="AJ153"/>
  <c r="AJ191" i="85"/>
  <c r="Y24" i="86" s="1"/>
  <c r="AI191" i="85"/>
  <c r="X24" i="86" s="1"/>
  <c r="AJ41" i="85"/>
  <c r="AJ29"/>
  <c r="AJ183"/>
  <c r="AJ95"/>
  <c r="AJ82"/>
  <c r="AJ23"/>
  <c r="AJ123"/>
  <c r="AJ102"/>
  <c r="AJ122"/>
  <c r="AJ162"/>
  <c r="AJ182"/>
  <c r="AJ113"/>
  <c r="AJ173"/>
  <c r="AJ26"/>
  <c r="AJ78"/>
  <c r="AJ90"/>
  <c r="AJ134"/>
  <c r="AJ177"/>
  <c r="AJ77"/>
  <c r="AJ130"/>
  <c r="AJ143"/>
  <c r="AJ184"/>
  <c r="AJ129"/>
  <c r="AJ64"/>
  <c r="AJ158"/>
  <c r="AJ85"/>
  <c r="AJ185"/>
  <c r="AJ40"/>
  <c r="AJ75"/>
  <c r="AJ145"/>
  <c r="AJ76"/>
  <c r="AJ147"/>
  <c r="AJ51"/>
  <c r="AJ84"/>
  <c r="AJ112"/>
  <c r="AJ144"/>
  <c r="AJ172"/>
  <c r="AJ16"/>
  <c r="AJ60"/>
  <c r="AJ17"/>
  <c r="AJ61"/>
  <c r="AJ117"/>
  <c r="AJ150"/>
  <c r="AJ42"/>
  <c r="AJ72"/>
  <c r="AJ83"/>
  <c r="AJ124"/>
  <c r="AJ135"/>
  <c r="AJ54"/>
  <c r="AJ70"/>
  <c r="AJ108"/>
  <c r="AJ98"/>
  <c r="AJ180"/>
  <c r="AJ50"/>
  <c r="AJ37"/>
  <c r="AJ133"/>
  <c r="AJ25"/>
  <c r="AJ136"/>
  <c r="AJ155"/>
  <c r="AJ149"/>
  <c r="AJ87"/>
  <c r="AJ168"/>
  <c r="AJ12"/>
  <c r="AJ89"/>
  <c r="AJ38"/>
  <c r="AJ66"/>
  <c r="AJ81"/>
  <c r="AJ148"/>
  <c r="AJ94"/>
  <c r="AJ46"/>
  <c r="AJ160"/>
  <c r="AJ96"/>
  <c r="AJ11"/>
  <c r="AJ186"/>
  <c r="AJ132"/>
  <c r="AJ39"/>
  <c r="AJ174"/>
  <c r="AJ21"/>
  <c r="AJ120"/>
  <c r="AJ57"/>
  <c r="AJ45"/>
  <c r="AJ166"/>
  <c r="AJ101"/>
  <c r="AJ14"/>
  <c r="AJ34"/>
  <c r="AJ118"/>
  <c r="AJ30"/>
  <c r="AJ24"/>
  <c r="AJ171"/>
  <c r="AJ107"/>
  <c r="AJ74"/>
  <c r="AJ157"/>
  <c r="AJ52"/>
  <c r="AJ13"/>
  <c r="AJ110"/>
  <c r="AJ126"/>
  <c r="AJ97"/>
  <c r="AJ119"/>
  <c r="AJ146"/>
  <c r="AJ53"/>
  <c r="AJ22"/>
  <c r="AJ27"/>
  <c r="AJ73"/>
  <c r="AJ137"/>
  <c r="AJ156"/>
  <c r="AJ47"/>
  <c r="AJ33"/>
  <c r="AJ35"/>
  <c r="AJ170"/>
  <c r="AJ111"/>
  <c r="AJ59"/>
  <c r="AJ15"/>
  <c r="AJ121"/>
  <c r="AJ65"/>
  <c r="AJ179"/>
  <c r="AJ109"/>
  <c r="AJ125"/>
  <c r="AJ114"/>
  <c r="AJ62"/>
  <c r="AJ18"/>
  <c r="AJ105"/>
  <c r="AJ93"/>
  <c r="AJ9"/>
  <c r="AJ99"/>
  <c r="AJ131"/>
  <c r="AJ167"/>
  <c r="AJ106"/>
  <c r="AJ10"/>
  <c r="AJ86"/>
  <c r="AJ69"/>
  <c r="AJ189"/>
  <c r="AJ71"/>
  <c r="AJ142"/>
  <c r="AJ49"/>
  <c r="AJ36"/>
  <c r="AJ58"/>
  <c r="AJ154"/>
  <c r="AJ88"/>
  <c r="AJ138"/>
  <c r="AJ178"/>
  <c r="AJ63"/>
  <c r="AJ141"/>
  <c r="AJ161"/>
  <c r="AJ48"/>
  <c r="AJ28"/>
  <c r="AJ169"/>
  <c r="AJ165"/>
  <c r="AJ153"/>
  <c r="AJ100"/>
  <c r="AJ181"/>
  <c r="AJ159"/>
  <c r="X13" i="94"/>
  <c r="AI191" i="78"/>
  <c r="X24" i="79" s="1"/>
  <c r="AJ191" i="78"/>
  <c r="Y24" i="79" s="1"/>
  <c r="AJ37" i="78"/>
  <c r="AJ133"/>
  <c r="AJ61"/>
  <c r="AJ181"/>
  <c r="AJ17"/>
  <c r="AJ113"/>
  <c r="AJ18"/>
  <c r="AJ114"/>
  <c r="AJ145"/>
  <c r="AJ41"/>
  <c r="AJ137"/>
  <c r="AJ169"/>
  <c r="AJ10"/>
  <c r="AJ39"/>
  <c r="AJ124"/>
  <c r="AJ51"/>
  <c r="AJ171"/>
  <c r="AJ52"/>
  <c r="AJ130"/>
  <c r="AJ172"/>
  <c r="AJ21"/>
  <c r="AJ96"/>
  <c r="AJ141"/>
  <c r="AJ45"/>
  <c r="AJ62"/>
  <c r="AJ77"/>
  <c r="AJ131"/>
  <c r="AJ165"/>
  <c r="AJ182"/>
  <c r="AJ23"/>
  <c r="AJ119"/>
  <c r="AJ121"/>
  <c r="AJ95"/>
  <c r="AJ90"/>
  <c r="AJ162"/>
  <c r="AJ97"/>
  <c r="AJ27"/>
  <c r="AJ123"/>
  <c r="AJ85"/>
  <c r="AJ157"/>
  <c r="AJ13"/>
  <c r="AJ109"/>
  <c r="AJ65"/>
  <c r="AJ185"/>
  <c r="AJ66"/>
  <c r="AJ186"/>
  <c r="AJ73"/>
  <c r="AJ89"/>
  <c r="AJ161"/>
  <c r="AJ49"/>
  <c r="AJ28"/>
  <c r="AJ106"/>
  <c r="AJ135"/>
  <c r="AJ178"/>
  <c r="AJ99"/>
  <c r="AJ34"/>
  <c r="AJ63"/>
  <c r="AJ154"/>
  <c r="AJ183"/>
  <c r="AJ59"/>
  <c r="AJ86"/>
  <c r="AJ101"/>
  <c r="AJ117"/>
  <c r="AJ134"/>
  <c r="AJ179"/>
  <c r="AJ35"/>
  <c r="AJ72"/>
  <c r="AJ155"/>
  <c r="AJ71"/>
  <c r="AJ143"/>
  <c r="AJ25"/>
  <c r="AJ47"/>
  <c r="AJ167"/>
  <c r="AJ42"/>
  <c r="AJ138"/>
  <c r="AJ75"/>
  <c r="AJ147"/>
  <c r="AJ76"/>
  <c r="AJ82"/>
  <c r="AJ111"/>
  <c r="AJ38"/>
  <c r="AJ53"/>
  <c r="AJ189"/>
  <c r="AJ24"/>
  <c r="AJ149"/>
  <c r="AJ159"/>
  <c r="AJ11"/>
  <c r="AJ69"/>
  <c r="AJ168"/>
  <c r="AJ93"/>
  <c r="AJ110"/>
  <c r="AJ125"/>
  <c r="AJ58"/>
  <c r="AJ87"/>
  <c r="AJ100"/>
  <c r="AJ48"/>
  <c r="AJ107"/>
  <c r="AJ14"/>
  <c r="AJ29"/>
  <c r="AJ144"/>
  <c r="AJ148"/>
  <c r="AJ15"/>
  <c r="AJ173"/>
  <c r="AJ120"/>
  <c r="AJ83"/>
  <c r="AJ158"/>
  <c r="AJ184"/>
  <c r="AJ30"/>
  <c r="AJ26"/>
  <c r="AJ70"/>
  <c r="AJ127"/>
  <c r="AJ122"/>
  <c r="AJ46"/>
  <c r="AJ126"/>
  <c r="AJ50"/>
  <c r="AJ9"/>
  <c r="AJ57"/>
  <c r="AJ160"/>
  <c r="AJ74"/>
  <c r="AJ170"/>
  <c r="AJ98"/>
  <c r="AJ22"/>
  <c r="AJ129"/>
  <c r="AJ60"/>
  <c r="AJ105"/>
  <c r="AJ88"/>
  <c r="AJ153"/>
  <c r="AJ108"/>
  <c r="AJ64"/>
  <c r="AJ166"/>
  <c r="AJ54"/>
  <c r="AJ150"/>
  <c r="AJ180"/>
  <c r="AJ102"/>
  <c r="AJ81"/>
  <c r="AJ16"/>
  <c r="AJ174"/>
  <c r="AJ94"/>
  <c r="AJ118"/>
  <c r="AJ36"/>
  <c r="AJ112"/>
  <c r="AJ12"/>
  <c r="AJ156"/>
  <c r="AJ84"/>
  <c r="AJ40"/>
  <c r="AJ132"/>
  <c r="AJ146"/>
  <c r="AJ142"/>
  <c r="AJ136"/>
  <c r="AJ78"/>
  <c r="AJ177"/>
  <c r="AJ33"/>
  <c r="X14" i="94"/>
  <c r="X21"/>
  <c r="X8"/>
  <c r="AI193" i="89"/>
  <c r="X24" i="90" s="1"/>
  <c r="AJ193" i="89"/>
  <c r="Y24" i="90" s="1"/>
  <c r="AJ76" i="89"/>
  <c r="AJ24"/>
  <c r="AJ29"/>
  <c r="AJ122"/>
  <c r="AJ51"/>
  <c r="AJ117"/>
  <c r="AJ40"/>
  <c r="AJ124"/>
  <c r="AJ114"/>
  <c r="AJ99"/>
  <c r="AJ62"/>
  <c r="AJ146"/>
  <c r="AJ58"/>
  <c r="AJ110"/>
  <c r="AJ160"/>
  <c r="AJ109"/>
  <c r="AJ34"/>
  <c r="AJ35"/>
  <c r="AJ28"/>
  <c r="AJ17"/>
  <c r="AJ75"/>
  <c r="AJ132"/>
  <c r="AJ134"/>
  <c r="AJ87"/>
  <c r="AJ158"/>
  <c r="AJ186"/>
  <c r="AJ14"/>
  <c r="AJ25"/>
  <c r="AJ184"/>
  <c r="AJ38"/>
  <c r="AJ10"/>
  <c r="AJ30"/>
  <c r="AJ178"/>
  <c r="AJ52"/>
  <c r="AJ170"/>
  <c r="AJ172"/>
  <c r="AJ61"/>
  <c r="AJ82"/>
  <c r="AJ155"/>
  <c r="AJ149"/>
  <c r="AJ86"/>
  <c r="AJ42"/>
  <c r="AJ135"/>
  <c r="AJ120"/>
  <c r="AJ13"/>
  <c r="AJ66"/>
  <c r="AJ85"/>
  <c r="AJ157"/>
  <c r="AJ143"/>
  <c r="AJ136"/>
  <c r="AJ47"/>
  <c r="AJ72"/>
  <c r="AJ168"/>
  <c r="AJ70"/>
  <c r="AJ90"/>
  <c r="AJ118"/>
  <c r="AJ39"/>
  <c r="AJ77"/>
  <c r="AJ181"/>
  <c r="AJ171"/>
  <c r="AJ65"/>
  <c r="AJ113"/>
  <c r="AJ185"/>
  <c r="AJ182"/>
  <c r="AJ95"/>
  <c r="AJ137"/>
  <c r="AJ130"/>
  <c r="AJ141"/>
  <c r="AJ179"/>
  <c r="AJ150"/>
  <c r="AJ81"/>
  <c r="AJ89"/>
  <c r="AJ105"/>
  <c r="AJ169"/>
  <c r="AJ161"/>
  <c r="AJ97"/>
  <c r="AJ50"/>
  <c r="AJ112"/>
  <c r="AJ63"/>
  <c r="AJ26"/>
  <c r="AJ37"/>
  <c r="AJ96"/>
  <c r="AJ191"/>
  <c r="AJ119"/>
  <c r="AJ53"/>
  <c r="AJ12"/>
  <c r="AJ107"/>
  <c r="AJ57"/>
  <c r="AJ166"/>
  <c r="AJ71"/>
  <c r="AJ36"/>
  <c r="AJ183"/>
  <c r="AJ64"/>
  <c r="AJ98"/>
  <c r="AJ49"/>
  <c r="AJ174"/>
  <c r="AJ102"/>
  <c r="AJ73"/>
  <c r="AJ180"/>
  <c r="AJ45"/>
  <c r="AJ54"/>
  <c r="AJ84"/>
  <c r="AJ11"/>
  <c r="AJ41"/>
  <c r="AJ173"/>
  <c r="AJ83"/>
  <c r="AJ153"/>
  <c r="AJ165"/>
  <c r="AJ126"/>
  <c r="AJ129"/>
  <c r="AJ78"/>
  <c r="AJ156"/>
  <c r="AJ106"/>
  <c r="AJ18"/>
  <c r="AJ9"/>
  <c r="AJ177"/>
  <c r="AJ93"/>
  <c r="AJ46"/>
  <c r="AJ100"/>
  <c r="AJ159"/>
  <c r="AJ108"/>
  <c r="AJ59"/>
  <c r="AJ154"/>
  <c r="AJ125"/>
  <c r="AJ121"/>
  <c r="AJ48"/>
  <c r="AJ69"/>
  <c r="AJ167"/>
  <c r="AJ133"/>
  <c r="AJ111"/>
  <c r="AJ88"/>
  <c r="AJ74"/>
  <c r="AJ22"/>
  <c r="AJ23"/>
  <c r="AJ147"/>
  <c r="AJ123"/>
  <c r="AJ190"/>
  <c r="AJ101"/>
  <c r="AJ27"/>
  <c r="AJ15"/>
  <c r="AJ33"/>
  <c r="AJ189"/>
  <c r="AJ142"/>
  <c r="AJ148"/>
  <c r="AJ144"/>
  <c r="AJ138"/>
  <c r="AJ162"/>
  <c r="AJ60"/>
  <c r="AJ16"/>
  <c r="AJ21"/>
  <c r="AJ131"/>
  <c r="AJ145"/>
  <c r="AJ94"/>
  <c r="AI192" i="91"/>
  <c r="X24" i="92" s="1"/>
  <c r="AJ192" i="91"/>
  <c r="Y24" i="92" s="1"/>
  <c r="AJ107" i="91"/>
  <c r="AJ13"/>
  <c r="AJ180"/>
  <c r="AJ24"/>
  <c r="AJ134"/>
  <c r="AJ83"/>
  <c r="AJ121"/>
  <c r="AJ125"/>
  <c r="AJ85"/>
  <c r="AJ10"/>
  <c r="AJ106"/>
  <c r="AJ22"/>
  <c r="AJ60"/>
  <c r="AJ137"/>
  <c r="AJ29"/>
  <c r="AJ94"/>
  <c r="AJ15"/>
  <c r="AJ53"/>
  <c r="AJ143"/>
  <c r="AJ27"/>
  <c r="AJ172"/>
  <c r="AJ160"/>
  <c r="AJ181"/>
  <c r="AJ63"/>
  <c r="AJ135"/>
  <c r="AJ52"/>
  <c r="AJ72"/>
  <c r="AJ169"/>
  <c r="AJ97"/>
  <c r="AJ33"/>
  <c r="AJ126"/>
  <c r="AJ96"/>
  <c r="AJ166"/>
  <c r="AJ41"/>
  <c r="AJ59"/>
  <c r="AJ49"/>
  <c r="AJ118"/>
  <c r="AJ111"/>
  <c r="AJ123"/>
  <c r="AJ183"/>
  <c r="AJ157"/>
  <c r="AJ99"/>
  <c r="AJ38"/>
  <c r="AJ30"/>
  <c r="AJ65"/>
  <c r="AJ62"/>
  <c r="AJ120"/>
  <c r="AJ76"/>
  <c r="AJ147"/>
  <c r="AJ77"/>
  <c r="AJ124"/>
  <c r="AJ57"/>
  <c r="AJ88"/>
  <c r="AJ178"/>
  <c r="AJ48"/>
  <c r="AJ141"/>
  <c r="AJ18"/>
  <c r="AJ174"/>
  <c r="AJ112"/>
  <c r="AJ190"/>
  <c r="AJ109"/>
  <c r="AJ50"/>
  <c r="AJ114"/>
  <c r="AJ156"/>
  <c r="AJ149"/>
  <c r="AJ36"/>
  <c r="AJ102"/>
  <c r="AJ73"/>
  <c r="AJ146"/>
  <c r="AJ155"/>
  <c r="AJ71"/>
  <c r="AJ25"/>
  <c r="AJ186"/>
  <c r="AJ90"/>
  <c r="AJ66"/>
  <c r="AJ39"/>
  <c r="AJ82"/>
  <c r="AJ144"/>
  <c r="AJ161"/>
  <c r="AJ132"/>
  <c r="AJ16"/>
  <c r="AJ84"/>
  <c r="AJ69"/>
  <c r="AJ150"/>
  <c r="AJ11"/>
  <c r="AJ154"/>
  <c r="AJ23"/>
  <c r="AJ95"/>
  <c r="AJ37"/>
  <c r="AJ162"/>
  <c r="AJ12"/>
  <c r="AJ173"/>
  <c r="AJ54"/>
  <c r="AJ158"/>
  <c r="AJ34"/>
  <c r="AJ58"/>
  <c r="AJ35"/>
  <c r="AJ42"/>
  <c r="AJ28"/>
  <c r="AJ86"/>
  <c r="AJ170"/>
  <c r="AJ74"/>
  <c r="AJ185"/>
  <c r="AJ75"/>
  <c r="AJ46"/>
  <c r="AJ47"/>
  <c r="AJ182"/>
  <c r="AJ133"/>
  <c r="AJ189"/>
  <c r="AJ21"/>
  <c r="AJ100"/>
  <c r="AJ110"/>
  <c r="AJ93"/>
  <c r="AJ153"/>
  <c r="AJ130"/>
  <c r="AJ122"/>
  <c r="AJ61"/>
  <c r="AJ177"/>
  <c r="AJ129"/>
  <c r="AJ70"/>
  <c r="AJ98"/>
  <c r="AJ51"/>
  <c r="AJ184"/>
  <c r="AJ167"/>
  <c r="AJ159"/>
  <c r="AJ26"/>
  <c r="AJ136"/>
  <c r="AJ45"/>
  <c r="AJ113"/>
  <c r="AJ101"/>
  <c r="AJ117"/>
  <c r="AJ105"/>
  <c r="AJ171"/>
  <c r="AJ108"/>
  <c r="AJ168"/>
  <c r="AJ89"/>
  <c r="AJ40"/>
  <c r="AJ142"/>
  <c r="AJ145"/>
  <c r="AJ64"/>
  <c r="AJ9"/>
  <c r="AJ81"/>
  <c r="AJ165"/>
  <c r="AJ148"/>
  <c r="AJ17"/>
  <c r="AJ138"/>
  <c r="AJ14"/>
  <c r="AJ87"/>
  <c r="AJ131"/>
  <c r="AJ119"/>
  <c r="AJ179"/>
  <c r="AJ78"/>
  <c r="X12" i="94"/>
  <c r="X15"/>
  <c r="X16"/>
  <c r="AJ190" i="64"/>
  <c r="Y23" i="65" s="1"/>
  <c r="W24" i="90"/>
  <c r="AJ55" i="85"/>
  <c r="Y11" i="86" s="1"/>
  <c r="AJ103" i="93"/>
  <c r="AJ175" i="78"/>
  <c r="Y21" i="79" s="1"/>
  <c r="AJ163" i="87"/>
  <c r="Y20" i="88" s="1"/>
  <c r="W24" i="62"/>
  <c r="AJ115" i="64"/>
  <c r="Y16" i="65" s="1"/>
  <c r="AJ55" i="87"/>
  <c r="Y11" i="88" s="1"/>
  <c r="AJ55" i="80"/>
  <c r="Y11" i="81" s="1"/>
  <c r="AJ79" i="85"/>
  <c r="Y13" i="86" s="1"/>
  <c r="AJ67" i="64"/>
  <c r="Y12" i="65" s="1"/>
  <c r="AJ103" i="78"/>
  <c r="Y15" i="79" s="1"/>
  <c r="AJ43" i="59"/>
  <c r="Y10" i="60" s="1"/>
  <c r="AJ79" i="80"/>
  <c r="Y13" i="81" s="1"/>
  <c r="AJ139" i="93"/>
  <c r="AJ187" i="80"/>
  <c r="Y22" i="81" s="1"/>
  <c r="W24" i="75"/>
  <c r="AJ115" i="85"/>
  <c r="Y16" i="86" s="1"/>
  <c r="W24"/>
  <c r="AJ67" i="87"/>
  <c r="Y12" i="88" s="1"/>
  <c r="AJ190" i="66"/>
  <c r="Y23" i="67" s="1"/>
  <c r="AJ55" i="66"/>
  <c r="Y11" i="67" s="1"/>
  <c r="AJ91" i="59"/>
  <c r="Y14" i="60" s="1"/>
  <c r="AJ175" i="91"/>
  <c r="Y21" i="92" s="1"/>
  <c r="AJ115" i="74"/>
  <c r="Y16" i="75" s="1"/>
  <c r="AJ115" i="80"/>
  <c r="Y16" i="81" s="1"/>
  <c r="AJ163" i="78"/>
  <c r="Y20" i="79" s="1"/>
  <c r="AJ151" i="66"/>
  <c r="Y19" i="67" s="1"/>
  <c r="AJ139" i="85"/>
  <c r="Y18" i="86" s="1"/>
  <c r="AJ151" i="78"/>
  <c r="Y19" i="79" s="1"/>
  <c r="AJ91" i="93"/>
  <c r="AJ175"/>
  <c r="AJ192" i="89"/>
  <c r="Y23" i="90" s="1"/>
  <c r="AJ139" i="91"/>
  <c r="Y18" i="92" s="1"/>
  <c r="AJ115" i="59"/>
  <c r="Y16" i="60" s="1"/>
  <c r="AJ190" i="78"/>
  <c r="Y23" i="79" s="1"/>
  <c r="AJ43" i="89"/>
  <c r="Y10" i="90" s="1"/>
  <c r="AJ67" i="85"/>
  <c r="Y12" i="86" s="1"/>
  <c r="AJ19" i="64"/>
  <c r="Y8" i="65" s="1"/>
  <c r="X22" i="94"/>
  <c r="Y13"/>
  <c r="X23"/>
  <c r="AI191" i="93"/>
  <c r="AJ191"/>
  <c r="AJ136"/>
  <c r="AJ101"/>
  <c r="AJ135"/>
  <c r="AJ27"/>
  <c r="AJ86"/>
  <c r="AJ13"/>
  <c r="AJ130"/>
  <c r="AJ30"/>
  <c r="AJ62"/>
  <c r="AJ46"/>
  <c r="AJ174"/>
  <c r="AJ16"/>
  <c r="AJ98"/>
  <c r="AJ109"/>
  <c r="AJ133"/>
  <c r="AJ39"/>
  <c r="AJ97"/>
  <c r="AJ34"/>
  <c r="AJ169"/>
  <c r="AJ182"/>
  <c r="AJ143"/>
  <c r="AJ131"/>
  <c r="AJ57"/>
  <c r="AJ112"/>
  <c r="AJ154"/>
  <c r="AJ60"/>
  <c r="AJ36"/>
  <c r="AJ94"/>
  <c r="AJ172"/>
  <c r="AJ64"/>
  <c r="AJ158"/>
  <c r="AJ40"/>
  <c r="AJ100"/>
  <c r="AJ142"/>
  <c r="AJ123"/>
  <c r="AJ162"/>
  <c r="AJ183"/>
  <c r="AJ111"/>
  <c r="AJ49"/>
  <c r="AJ118"/>
  <c r="AJ81"/>
  <c r="AJ148"/>
  <c r="AJ15"/>
  <c r="AJ102"/>
  <c r="AJ132"/>
  <c r="AJ178"/>
  <c r="AJ71"/>
  <c r="AJ108"/>
  <c r="AJ74"/>
  <c r="AJ70"/>
  <c r="AJ155"/>
  <c r="AJ29"/>
  <c r="AJ73"/>
  <c r="AJ42"/>
  <c r="AJ51"/>
  <c r="AJ160"/>
  <c r="AJ157"/>
  <c r="AJ126"/>
  <c r="AJ125"/>
  <c r="AJ53"/>
  <c r="AJ50"/>
  <c r="AJ147"/>
  <c r="AJ171"/>
  <c r="AJ48"/>
  <c r="AJ65"/>
  <c r="AJ120"/>
  <c r="AJ185"/>
  <c r="AJ186"/>
  <c r="AJ18"/>
  <c r="AJ35"/>
  <c r="AJ146"/>
  <c r="AJ144"/>
  <c r="AJ138"/>
  <c r="AJ22"/>
  <c r="AJ122"/>
  <c r="AJ88"/>
  <c r="AJ173"/>
  <c r="AJ119"/>
  <c r="AJ189"/>
  <c r="AJ96"/>
  <c r="AJ33"/>
  <c r="AJ161"/>
  <c r="AJ77"/>
  <c r="AJ150"/>
  <c r="AJ83"/>
  <c r="AJ95"/>
  <c r="AJ63"/>
  <c r="AJ184"/>
  <c r="AJ99"/>
  <c r="AJ52"/>
  <c r="AJ153"/>
  <c r="AJ37"/>
  <c r="AJ25"/>
  <c r="AJ58"/>
  <c r="AJ9"/>
  <c r="AJ82"/>
  <c r="AJ89"/>
  <c r="AJ167"/>
  <c r="AJ113"/>
  <c r="AJ17"/>
  <c r="AJ93"/>
  <c r="AJ85"/>
  <c r="AJ78"/>
  <c r="AJ121"/>
  <c r="AJ45"/>
  <c r="AJ76"/>
  <c r="AJ137"/>
  <c r="AJ72"/>
  <c r="AJ47"/>
  <c r="AJ165"/>
  <c r="AJ141"/>
  <c r="AJ75"/>
  <c r="AJ159"/>
  <c r="AJ26"/>
  <c r="AJ181"/>
  <c r="AJ90"/>
  <c r="AJ105"/>
  <c r="AJ23"/>
  <c r="AJ107"/>
  <c r="AJ11"/>
  <c r="AJ129"/>
  <c r="AJ21"/>
  <c r="AJ177"/>
  <c r="AJ110"/>
  <c r="AJ61"/>
  <c r="AJ14"/>
  <c r="AJ114"/>
  <c r="AJ59"/>
  <c r="AJ54"/>
  <c r="AJ166"/>
  <c r="AJ69"/>
  <c r="AJ168"/>
  <c r="AJ84"/>
  <c r="AJ156"/>
  <c r="AJ145"/>
  <c r="AJ24"/>
  <c r="AJ10"/>
  <c r="AJ179"/>
  <c r="AJ66"/>
  <c r="AJ87"/>
  <c r="AJ149"/>
  <c r="AJ106"/>
  <c r="AJ170"/>
  <c r="AJ134"/>
  <c r="AJ38"/>
  <c r="AJ180"/>
  <c r="AJ41"/>
  <c r="AJ117"/>
  <c r="AJ12"/>
  <c r="AJ124"/>
  <c r="AJ28"/>
  <c r="X9" i="94"/>
  <c r="AJ193" i="80"/>
  <c r="Y24" i="81" s="1"/>
  <c r="AI193" i="80"/>
  <c r="X24" i="81" s="1"/>
  <c r="AJ46" i="80"/>
  <c r="AJ70"/>
  <c r="AJ10"/>
  <c r="AJ58"/>
  <c r="AJ106"/>
  <c r="AJ146"/>
  <c r="AJ136"/>
  <c r="AJ34"/>
  <c r="AJ82"/>
  <c r="AJ130"/>
  <c r="AJ170"/>
  <c r="AJ114"/>
  <c r="AJ96"/>
  <c r="AJ168"/>
  <c r="AJ36"/>
  <c r="AJ52"/>
  <c r="AJ84"/>
  <c r="AJ100"/>
  <c r="AJ132"/>
  <c r="AJ167"/>
  <c r="AJ159"/>
  <c r="AJ54"/>
  <c r="AJ102"/>
  <c r="AJ158"/>
  <c r="AJ27"/>
  <c r="AJ75"/>
  <c r="AJ123"/>
  <c r="AJ179"/>
  <c r="AJ88"/>
  <c r="AJ14"/>
  <c r="AJ62"/>
  <c r="AJ110"/>
  <c r="AJ150"/>
  <c r="AJ51"/>
  <c r="AJ99"/>
  <c r="AJ155"/>
  <c r="AJ112"/>
  <c r="AJ42"/>
  <c r="AJ138"/>
  <c r="AJ94"/>
  <c r="AJ22"/>
  <c r="AJ118"/>
  <c r="AJ26"/>
  <c r="AJ74"/>
  <c r="AJ122"/>
  <c r="AJ178"/>
  <c r="AJ40"/>
  <c r="AJ160"/>
  <c r="AJ50"/>
  <c r="AJ98"/>
  <c r="AJ154"/>
  <c r="AJ64"/>
  <c r="AJ72"/>
  <c r="AJ18"/>
  <c r="AJ66"/>
  <c r="AJ186"/>
  <c r="AJ47"/>
  <c r="AJ95"/>
  <c r="AJ156"/>
  <c r="AJ172"/>
  <c r="AJ39"/>
  <c r="AJ87"/>
  <c r="AJ135"/>
  <c r="AJ38"/>
  <c r="AJ86"/>
  <c r="AJ134"/>
  <c r="AJ174"/>
  <c r="AJ11"/>
  <c r="AJ59"/>
  <c r="AJ107"/>
  <c r="AJ147"/>
  <c r="AJ30"/>
  <c r="AJ78"/>
  <c r="AJ126"/>
  <c r="AJ182"/>
  <c r="AJ35"/>
  <c r="AJ83"/>
  <c r="AJ131"/>
  <c r="AJ171"/>
  <c r="AJ16"/>
  <c r="AJ184"/>
  <c r="AJ90"/>
  <c r="AJ162"/>
  <c r="AJ120"/>
  <c r="AJ111"/>
  <c r="AJ60"/>
  <c r="AJ76"/>
  <c r="AJ148"/>
  <c r="AJ24"/>
  <c r="AJ63"/>
  <c r="AJ23"/>
  <c r="AJ108"/>
  <c r="AJ124"/>
  <c r="AJ180"/>
  <c r="AJ144"/>
  <c r="AJ48"/>
  <c r="AJ15"/>
  <c r="AJ183"/>
  <c r="AJ71"/>
  <c r="AJ143"/>
  <c r="AJ12"/>
  <c r="AJ28"/>
  <c r="AJ119"/>
  <c r="AJ105"/>
  <c r="AJ9"/>
  <c r="AJ117"/>
  <c r="AJ189"/>
  <c r="AJ157"/>
  <c r="AJ113"/>
  <c r="AJ65"/>
  <c r="AJ17"/>
  <c r="AJ185"/>
  <c r="AJ133"/>
  <c r="AJ85"/>
  <c r="AJ37"/>
  <c r="AJ13"/>
  <c r="AJ93"/>
  <c r="AJ181"/>
  <c r="AJ137"/>
  <c r="AJ89"/>
  <c r="AJ41"/>
  <c r="AJ161"/>
  <c r="AJ109"/>
  <c r="AJ61"/>
  <c r="AJ121"/>
  <c r="AJ25"/>
  <c r="AJ169"/>
  <c r="AJ77"/>
  <c r="AJ153"/>
  <c r="AJ81"/>
  <c r="AJ69"/>
  <c r="AJ165"/>
  <c r="AJ177"/>
  <c r="AJ142"/>
  <c r="AJ149"/>
  <c r="AJ97"/>
  <c r="AJ49"/>
  <c r="AJ145"/>
  <c r="AJ101"/>
  <c r="AJ53"/>
  <c r="AJ57"/>
  <c r="AJ21"/>
  <c r="AJ141"/>
  <c r="AJ166"/>
  <c r="AJ33"/>
  <c r="AJ45"/>
  <c r="AJ173"/>
  <c r="AJ73"/>
  <c r="AJ125"/>
  <c r="AJ29"/>
  <c r="AJ129"/>
  <c r="AJ191" i="66"/>
  <c r="Y24" i="67" s="1"/>
  <c r="AI191" i="66"/>
  <c r="X24" i="67" s="1"/>
  <c r="AJ14" i="66"/>
  <c r="AJ58"/>
  <c r="AJ66"/>
  <c r="AJ110"/>
  <c r="AJ178"/>
  <c r="AJ186"/>
  <c r="AJ34"/>
  <c r="AJ42"/>
  <c r="AJ86"/>
  <c r="AJ130"/>
  <c r="AJ138"/>
  <c r="AJ158"/>
  <c r="AJ24"/>
  <c r="AJ51"/>
  <c r="AJ120"/>
  <c r="AJ144"/>
  <c r="AJ171"/>
  <c r="AJ23"/>
  <c r="AJ71"/>
  <c r="AJ119"/>
  <c r="AJ148"/>
  <c r="AJ180"/>
  <c r="AJ27"/>
  <c r="AJ96"/>
  <c r="AJ123"/>
  <c r="AJ168"/>
  <c r="AJ47"/>
  <c r="AJ95"/>
  <c r="AJ156"/>
  <c r="AJ172"/>
  <c r="AJ22"/>
  <c r="AJ30"/>
  <c r="AJ74"/>
  <c r="AJ118"/>
  <c r="AJ126"/>
  <c r="AJ146"/>
  <c r="AJ46"/>
  <c r="AJ54"/>
  <c r="AJ98"/>
  <c r="AJ166"/>
  <c r="AJ174"/>
  <c r="AJ40"/>
  <c r="AJ83"/>
  <c r="AJ136"/>
  <c r="AJ160"/>
  <c r="AJ39"/>
  <c r="AJ87"/>
  <c r="AJ135"/>
  <c r="AJ16"/>
  <c r="AJ59"/>
  <c r="AJ112"/>
  <c r="AJ184"/>
  <c r="AJ15"/>
  <c r="AJ63"/>
  <c r="AJ111"/>
  <c r="AJ10"/>
  <c r="AJ18"/>
  <c r="AJ62"/>
  <c r="AJ106"/>
  <c r="AJ114"/>
  <c r="AJ182"/>
  <c r="AJ38"/>
  <c r="AJ82"/>
  <c r="AJ90"/>
  <c r="AJ134"/>
  <c r="AJ154"/>
  <c r="AJ162"/>
  <c r="AJ72"/>
  <c r="AJ99"/>
  <c r="AJ12"/>
  <c r="AJ28"/>
  <c r="AJ60"/>
  <c r="AJ76"/>
  <c r="AJ108"/>
  <c r="AJ124"/>
  <c r="AJ143"/>
  <c r="AJ48"/>
  <c r="AJ75"/>
  <c r="AJ147"/>
  <c r="AJ36"/>
  <c r="AJ52"/>
  <c r="AJ84"/>
  <c r="AJ100"/>
  <c r="AJ132"/>
  <c r="AJ167"/>
  <c r="AJ26"/>
  <c r="AJ70"/>
  <c r="AJ78"/>
  <c r="AJ122"/>
  <c r="AJ142"/>
  <c r="AJ150"/>
  <c r="AJ50"/>
  <c r="AJ94"/>
  <c r="AJ102"/>
  <c r="AJ170"/>
  <c r="AJ35"/>
  <c r="AJ88"/>
  <c r="AJ131"/>
  <c r="AJ155"/>
  <c r="AJ159"/>
  <c r="AJ11"/>
  <c r="AJ64"/>
  <c r="AJ107"/>
  <c r="AJ179"/>
  <c r="AJ183"/>
  <c r="AJ169"/>
  <c r="AJ77"/>
  <c r="AJ29"/>
  <c r="AJ81"/>
  <c r="AJ105"/>
  <c r="AJ141"/>
  <c r="AJ117"/>
  <c r="AJ21"/>
  <c r="AJ53"/>
  <c r="AJ185"/>
  <c r="AJ85"/>
  <c r="AJ149"/>
  <c r="AJ165"/>
  <c r="AJ157"/>
  <c r="AJ65"/>
  <c r="AJ45"/>
  <c r="AJ33"/>
  <c r="AJ145"/>
  <c r="AJ57"/>
  <c r="AJ161"/>
  <c r="AJ109"/>
  <c r="AJ61"/>
  <c r="AJ13"/>
  <c r="AJ173"/>
  <c r="AJ121"/>
  <c r="AJ73"/>
  <c r="AJ25"/>
  <c r="AJ177"/>
  <c r="AJ181"/>
  <c r="AJ137"/>
  <c r="AJ89"/>
  <c r="AJ41"/>
  <c r="AJ93"/>
  <c r="AJ125"/>
  <c r="AJ9"/>
  <c r="AJ153"/>
  <c r="AJ69"/>
  <c r="AJ129"/>
  <c r="AJ101"/>
  <c r="AJ133"/>
  <c r="AJ37"/>
  <c r="AJ97"/>
  <c r="AJ49"/>
  <c r="AJ113"/>
  <c r="AJ17"/>
  <c r="AJ189"/>
  <c r="AI191" i="87"/>
  <c r="X24" i="88" s="1"/>
  <c r="AJ191" i="87"/>
  <c r="Y24" i="88" s="1"/>
  <c r="AJ46" i="87"/>
  <c r="AJ144"/>
  <c r="AJ36"/>
  <c r="AJ87"/>
  <c r="AJ50"/>
  <c r="AJ136"/>
  <c r="AJ98"/>
  <c r="AJ97"/>
  <c r="AJ108"/>
  <c r="AJ171"/>
  <c r="AJ38"/>
  <c r="AJ85"/>
  <c r="AJ172"/>
  <c r="AJ47"/>
  <c r="AJ89"/>
  <c r="AJ132"/>
  <c r="AJ122"/>
  <c r="AJ131"/>
  <c r="AJ167"/>
  <c r="AJ29"/>
  <c r="AJ15"/>
  <c r="AJ181"/>
  <c r="AJ88"/>
  <c r="AJ154"/>
  <c r="AJ54"/>
  <c r="AJ40"/>
  <c r="AJ94"/>
  <c r="AJ51"/>
  <c r="AJ137"/>
  <c r="AJ53"/>
  <c r="AJ107"/>
  <c r="AJ178"/>
  <c r="AJ77"/>
  <c r="AJ78"/>
  <c r="AJ184"/>
  <c r="AJ52"/>
  <c r="AJ99"/>
  <c r="AJ121"/>
  <c r="AJ156"/>
  <c r="AJ63"/>
  <c r="AJ64"/>
  <c r="AJ95"/>
  <c r="AJ73"/>
  <c r="AJ161"/>
  <c r="AJ26"/>
  <c r="AJ84"/>
  <c r="AJ12"/>
  <c r="AJ185"/>
  <c r="AJ25"/>
  <c r="AJ148"/>
  <c r="AJ48"/>
  <c r="AJ37"/>
  <c r="AJ130"/>
  <c r="AJ186"/>
  <c r="AJ41"/>
  <c r="AJ70"/>
  <c r="AJ162"/>
  <c r="AJ141"/>
  <c r="AJ125"/>
  <c r="AJ102"/>
  <c r="AJ42"/>
  <c r="AJ142"/>
  <c r="AJ158"/>
  <c r="AJ166"/>
  <c r="AJ123"/>
  <c r="AJ76"/>
  <c r="AJ27"/>
  <c r="AJ138"/>
  <c r="AJ81"/>
  <c r="AJ147"/>
  <c r="AJ143"/>
  <c r="AJ177"/>
  <c r="AJ49"/>
  <c r="AJ182"/>
  <c r="AJ114"/>
  <c r="AJ35"/>
  <c r="AJ155"/>
  <c r="AJ11"/>
  <c r="AJ105"/>
  <c r="AJ58"/>
  <c r="AJ24"/>
  <c r="AJ112"/>
  <c r="AJ168"/>
  <c r="AJ21"/>
  <c r="AJ180"/>
  <c r="AJ62"/>
  <c r="AJ160"/>
  <c r="AJ159"/>
  <c r="AJ150"/>
  <c r="AJ34"/>
  <c r="AJ146"/>
  <c r="AJ170"/>
  <c r="AJ65"/>
  <c r="AJ60"/>
  <c r="AJ135"/>
  <c r="AJ33"/>
  <c r="AJ57"/>
  <c r="AJ145"/>
  <c r="AJ30"/>
  <c r="AJ16"/>
  <c r="AJ74"/>
  <c r="AJ110"/>
  <c r="AJ61"/>
  <c r="AJ14"/>
  <c r="AJ45"/>
  <c r="AJ134"/>
  <c r="AJ100"/>
  <c r="AJ17"/>
  <c r="AJ96"/>
  <c r="AJ119"/>
  <c r="AJ106"/>
  <c r="AJ157"/>
  <c r="AJ90"/>
  <c r="AJ117"/>
  <c r="AJ124"/>
  <c r="AJ75"/>
  <c r="AJ28"/>
  <c r="AJ179"/>
  <c r="AJ39"/>
  <c r="AJ111"/>
  <c r="AJ174"/>
  <c r="AJ93"/>
  <c r="AJ118"/>
  <c r="AJ183"/>
  <c r="AJ113"/>
  <c r="AJ66"/>
  <c r="AJ120"/>
  <c r="AJ71"/>
  <c r="AJ22"/>
  <c r="AJ189"/>
  <c r="AJ82"/>
  <c r="AJ165"/>
  <c r="AJ109"/>
  <c r="AJ101"/>
  <c r="AJ173"/>
  <c r="AJ13"/>
  <c r="AJ86"/>
  <c r="AJ10"/>
  <c r="AJ133"/>
  <c r="AJ153"/>
  <c r="AJ72"/>
  <c r="AJ23"/>
  <c r="AJ18"/>
  <c r="AJ126"/>
  <c r="AJ59"/>
  <c r="AJ129"/>
  <c r="AJ169"/>
  <c r="AJ83"/>
  <c r="AJ9"/>
  <c r="AJ69"/>
  <c r="AJ149"/>
  <c r="AI191" i="59"/>
  <c r="X24" i="60" s="1"/>
  <c r="AJ191" i="59"/>
  <c r="Y24" i="60" s="1"/>
  <c r="AJ69" i="59"/>
  <c r="AJ75"/>
  <c r="AJ145"/>
  <c r="AJ149"/>
  <c r="AJ97"/>
  <c r="AJ101"/>
  <c r="AJ11"/>
  <c r="AJ15"/>
  <c r="AJ59"/>
  <c r="AJ63"/>
  <c r="AJ107"/>
  <c r="AJ111"/>
  <c r="AJ179"/>
  <c r="AJ183"/>
  <c r="AJ35"/>
  <c r="AJ39"/>
  <c r="AJ83"/>
  <c r="AJ87"/>
  <c r="AJ131"/>
  <c r="AJ135"/>
  <c r="AJ155"/>
  <c r="AJ159"/>
  <c r="AJ18"/>
  <c r="AJ52"/>
  <c r="AJ66"/>
  <c r="AJ100"/>
  <c r="AJ114"/>
  <c r="AJ34"/>
  <c r="AJ48"/>
  <c r="AJ82"/>
  <c r="AJ96"/>
  <c r="AJ130"/>
  <c r="AJ21"/>
  <c r="AJ27"/>
  <c r="AJ121"/>
  <c r="AJ125"/>
  <c r="AJ189"/>
  <c r="AJ49"/>
  <c r="AJ53"/>
  <c r="AJ165"/>
  <c r="AJ171"/>
  <c r="AJ144"/>
  <c r="AJ178"/>
  <c r="AJ14"/>
  <c r="AJ62"/>
  <c r="AJ110"/>
  <c r="AJ154"/>
  <c r="AJ168"/>
  <c r="AJ73"/>
  <c r="AJ77"/>
  <c r="AJ141"/>
  <c r="AJ147"/>
  <c r="AJ93"/>
  <c r="AJ99"/>
  <c r="AJ13"/>
  <c r="AJ17"/>
  <c r="AJ61"/>
  <c r="AJ65"/>
  <c r="AJ109"/>
  <c r="AJ113"/>
  <c r="AJ181"/>
  <c r="AJ185"/>
  <c r="AJ37"/>
  <c r="AJ41"/>
  <c r="AJ85"/>
  <c r="AJ89"/>
  <c r="AJ133"/>
  <c r="AJ137"/>
  <c r="AJ157"/>
  <c r="AJ161"/>
  <c r="AJ10"/>
  <c r="AJ24"/>
  <c r="AJ58"/>
  <c r="AJ72"/>
  <c r="AJ106"/>
  <c r="AJ120"/>
  <c r="AJ158"/>
  <c r="AJ28"/>
  <c r="AJ42"/>
  <c r="AJ76"/>
  <c r="AJ90"/>
  <c r="AJ124"/>
  <c r="AJ138"/>
  <c r="AJ182"/>
  <c r="AJ25"/>
  <c r="AJ29"/>
  <c r="AJ117"/>
  <c r="AJ123"/>
  <c r="AJ45"/>
  <c r="AJ51"/>
  <c r="AJ169"/>
  <c r="AJ173"/>
  <c r="AJ38"/>
  <c r="AJ86"/>
  <c r="AJ134"/>
  <c r="AJ172"/>
  <c r="AJ186"/>
  <c r="AJ148"/>
  <c r="AJ162"/>
  <c r="AJ119"/>
  <c r="AJ23"/>
  <c r="AJ174"/>
  <c r="AJ94"/>
  <c r="AJ105"/>
  <c r="AJ95"/>
  <c r="AJ150"/>
  <c r="AJ78"/>
  <c r="AJ129"/>
  <c r="AJ190"/>
  <c r="Y23" i="60" s="1"/>
  <c r="AJ54" i="59"/>
  <c r="AJ153"/>
  <c r="AJ9"/>
  <c r="AJ47"/>
  <c r="AJ36"/>
  <c r="AJ175"/>
  <c r="Y21" i="60" s="1"/>
  <c r="AJ132" i="59"/>
  <c r="AJ146"/>
  <c r="AJ60"/>
  <c r="AJ142"/>
  <c r="AJ70"/>
  <c r="AJ16"/>
  <c r="AJ108"/>
  <c r="AJ143"/>
  <c r="AJ122"/>
  <c r="AJ46"/>
  <c r="AJ79"/>
  <c r="Y13" i="60" s="1"/>
  <c r="AJ156" i="59"/>
  <c r="AJ84"/>
  <c r="AJ170"/>
  <c r="AJ98"/>
  <c r="AJ22"/>
  <c r="AJ57"/>
  <c r="AJ180"/>
  <c r="AJ102"/>
  <c r="AJ26"/>
  <c r="AJ184"/>
  <c r="AJ112"/>
  <c r="AJ30"/>
  <c r="AJ160"/>
  <c r="AJ74"/>
  <c r="AJ166"/>
  <c r="AJ88"/>
  <c r="AJ12"/>
  <c r="AJ81"/>
  <c r="AJ177"/>
  <c r="AJ71"/>
  <c r="AJ136"/>
  <c r="AJ118"/>
  <c r="AJ33"/>
  <c r="AJ151"/>
  <c r="Y19" i="60" s="1"/>
  <c r="AJ126" i="59"/>
  <c r="AJ50"/>
  <c r="AJ64"/>
  <c r="AJ40"/>
  <c r="AJ167"/>
  <c r="AI191" i="74"/>
  <c r="X24" i="75" s="1"/>
  <c r="AJ191" i="74"/>
  <c r="Y24" i="75" s="1"/>
  <c r="AJ99" i="74"/>
  <c r="AJ154"/>
  <c r="AJ183"/>
  <c r="AJ90"/>
  <c r="AJ75"/>
  <c r="AJ147"/>
  <c r="AJ10"/>
  <c r="AJ39"/>
  <c r="AJ76"/>
  <c r="AJ106"/>
  <c r="AJ135"/>
  <c r="AJ25"/>
  <c r="AJ114"/>
  <c r="AJ186"/>
  <c r="AJ11"/>
  <c r="AJ59"/>
  <c r="AJ86"/>
  <c r="AJ101"/>
  <c r="AJ117"/>
  <c r="AJ134"/>
  <c r="AJ179"/>
  <c r="AJ35"/>
  <c r="AJ72"/>
  <c r="AJ155"/>
  <c r="AJ37"/>
  <c r="AJ133"/>
  <c r="AJ61"/>
  <c r="AJ41"/>
  <c r="AJ137"/>
  <c r="AJ15"/>
  <c r="AJ52"/>
  <c r="AJ82"/>
  <c r="AJ111"/>
  <c r="AJ49"/>
  <c r="AJ138"/>
  <c r="AJ169"/>
  <c r="AJ17"/>
  <c r="AJ113"/>
  <c r="AJ159"/>
  <c r="AJ73"/>
  <c r="AJ145"/>
  <c r="AJ181"/>
  <c r="AJ51"/>
  <c r="AJ171"/>
  <c r="AJ172"/>
  <c r="AJ97"/>
  <c r="AJ27"/>
  <c r="AJ123"/>
  <c r="AJ28"/>
  <c r="AJ58"/>
  <c r="AJ87"/>
  <c r="AJ124"/>
  <c r="AJ18"/>
  <c r="AJ121"/>
  <c r="AJ21"/>
  <c r="AJ96"/>
  <c r="AJ141"/>
  <c r="AJ45"/>
  <c r="AJ62"/>
  <c r="AJ77"/>
  <c r="AJ131"/>
  <c r="AJ165"/>
  <c r="AJ182"/>
  <c r="AJ85"/>
  <c r="AJ157"/>
  <c r="AJ13"/>
  <c r="AJ109"/>
  <c r="AJ89"/>
  <c r="AJ161"/>
  <c r="AJ34"/>
  <c r="AJ63"/>
  <c r="AJ100"/>
  <c r="AJ130"/>
  <c r="AJ42"/>
  <c r="AJ162"/>
  <c r="AJ65"/>
  <c r="AJ185"/>
  <c r="AJ148"/>
  <c r="AJ178"/>
  <c r="AJ66"/>
  <c r="AJ158"/>
  <c r="AJ173"/>
  <c r="AJ24"/>
  <c r="AJ149"/>
  <c r="AJ38"/>
  <c r="AJ53"/>
  <c r="AJ189"/>
  <c r="AJ93"/>
  <c r="AJ110"/>
  <c r="AJ125"/>
  <c r="AJ69"/>
  <c r="AJ168"/>
  <c r="AJ14"/>
  <c r="AJ29"/>
  <c r="AJ144"/>
  <c r="AJ120"/>
  <c r="AJ107"/>
  <c r="AJ83"/>
  <c r="AJ48"/>
  <c r="AJ70"/>
  <c r="AJ108"/>
  <c r="AJ40"/>
  <c r="AJ156"/>
  <c r="AJ84"/>
  <c r="AJ81"/>
  <c r="AJ47"/>
  <c r="AJ170"/>
  <c r="AJ98"/>
  <c r="AJ22"/>
  <c r="AJ71"/>
  <c r="AJ166"/>
  <c r="AJ88"/>
  <c r="AJ12"/>
  <c r="AJ177"/>
  <c r="AJ119"/>
  <c r="AJ55"/>
  <c r="Y11" i="75" s="1"/>
  <c r="AJ50" i="74"/>
  <c r="AJ64"/>
  <c r="AJ122"/>
  <c r="AJ46"/>
  <c r="AJ23"/>
  <c r="AJ184"/>
  <c r="AJ16"/>
  <c r="AJ174"/>
  <c r="AJ9"/>
  <c r="AJ129"/>
  <c r="AJ118"/>
  <c r="AJ36"/>
  <c r="AJ142"/>
  <c r="AJ30"/>
  <c r="AJ136"/>
  <c r="AJ54"/>
  <c r="AJ146"/>
  <c r="AJ60"/>
  <c r="AJ95"/>
  <c r="AJ143"/>
  <c r="AJ150"/>
  <c r="AJ78"/>
  <c r="AJ57"/>
  <c r="AJ153"/>
  <c r="AJ105"/>
  <c r="AJ112"/>
  <c r="AJ160"/>
  <c r="AJ74"/>
  <c r="AJ126"/>
  <c r="AJ132"/>
  <c r="AJ33"/>
  <c r="AJ94"/>
  <c r="AJ180"/>
  <c r="AJ102"/>
  <c r="AJ26"/>
  <c r="AJ167"/>
  <c r="AJ191" i="61"/>
  <c r="Y24" i="62" s="1"/>
  <c r="AI191" i="61"/>
  <c r="X24" i="62" s="1"/>
  <c r="AJ22" i="61"/>
  <c r="AJ26"/>
  <c r="AJ30"/>
  <c r="AJ72"/>
  <c r="AJ76"/>
  <c r="AJ118"/>
  <c r="AJ122"/>
  <c r="AJ126"/>
  <c r="AJ144"/>
  <c r="AJ148"/>
  <c r="AJ46"/>
  <c r="AJ50"/>
  <c r="AJ54"/>
  <c r="AJ96"/>
  <c r="AJ100"/>
  <c r="AJ166"/>
  <c r="AJ170"/>
  <c r="AJ174"/>
  <c r="AJ34"/>
  <c r="AJ38"/>
  <c r="AJ42"/>
  <c r="AJ84"/>
  <c r="AJ88"/>
  <c r="AJ130"/>
  <c r="AJ134"/>
  <c r="AJ138"/>
  <c r="AJ156"/>
  <c r="AJ160"/>
  <c r="AJ10"/>
  <c r="AJ14"/>
  <c r="AJ18"/>
  <c r="AJ60"/>
  <c r="AJ64"/>
  <c r="AJ106"/>
  <c r="AJ110"/>
  <c r="AJ114"/>
  <c r="AJ180"/>
  <c r="AJ184"/>
  <c r="AJ15"/>
  <c r="AJ39"/>
  <c r="AJ63"/>
  <c r="AJ87"/>
  <c r="AJ111"/>
  <c r="AJ135"/>
  <c r="AJ155"/>
  <c r="AJ179"/>
  <c r="AJ27"/>
  <c r="AJ51"/>
  <c r="AJ75"/>
  <c r="AJ99"/>
  <c r="AJ123"/>
  <c r="AJ143"/>
  <c r="AJ167"/>
  <c r="AJ24"/>
  <c r="AJ28"/>
  <c r="AJ70"/>
  <c r="AJ74"/>
  <c r="AJ78"/>
  <c r="AJ120"/>
  <c r="AJ124"/>
  <c r="AJ142"/>
  <c r="AJ146"/>
  <c r="AJ150"/>
  <c r="AJ48"/>
  <c r="AJ52"/>
  <c r="AJ94"/>
  <c r="AJ98"/>
  <c r="AJ102"/>
  <c r="AJ168"/>
  <c r="AJ172"/>
  <c r="AJ36"/>
  <c r="AJ40"/>
  <c r="AJ82"/>
  <c r="AJ86"/>
  <c r="AJ90"/>
  <c r="AJ132"/>
  <c r="AJ136"/>
  <c r="AJ154"/>
  <c r="AJ158"/>
  <c r="AJ162"/>
  <c r="AJ12"/>
  <c r="AJ16"/>
  <c r="AJ58"/>
  <c r="AJ62"/>
  <c r="AJ66"/>
  <c r="AJ108"/>
  <c r="AJ112"/>
  <c r="AJ178"/>
  <c r="AJ182"/>
  <c r="AJ186"/>
  <c r="AJ23"/>
  <c r="AJ47"/>
  <c r="AJ71"/>
  <c r="AJ95"/>
  <c r="AJ119"/>
  <c r="AJ147"/>
  <c r="AJ171"/>
  <c r="AJ11"/>
  <c r="AJ35"/>
  <c r="AJ59"/>
  <c r="AJ83"/>
  <c r="AJ107"/>
  <c r="AJ131"/>
  <c r="AJ159"/>
  <c r="AJ183"/>
  <c r="AJ153"/>
  <c r="AJ149"/>
  <c r="AJ97"/>
  <c r="AJ49"/>
  <c r="AJ141"/>
  <c r="AJ117"/>
  <c r="AJ21"/>
  <c r="AJ105"/>
  <c r="AJ169"/>
  <c r="AJ125"/>
  <c r="AJ77"/>
  <c r="AJ29"/>
  <c r="AJ173"/>
  <c r="AJ121"/>
  <c r="AJ73"/>
  <c r="AJ25"/>
  <c r="AJ69"/>
  <c r="AJ101"/>
  <c r="AJ165"/>
  <c r="AJ177"/>
  <c r="AJ33"/>
  <c r="AJ161"/>
  <c r="AJ109"/>
  <c r="AJ61"/>
  <c r="AJ13"/>
  <c r="AJ137"/>
  <c r="AJ41"/>
  <c r="AJ129"/>
  <c r="AJ185"/>
  <c r="AJ133"/>
  <c r="AJ85"/>
  <c r="AJ37"/>
  <c r="AJ93"/>
  <c r="AJ157"/>
  <c r="AJ113"/>
  <c r="AJ65"/>
  <c r="AJ17"/>
  <c r="AJ57"/>
  <c r="AJ81"/>
  <c r="AJ9"/>
  <c r="AJ145"/>
  <c r="AJ53"/>
  <c r="AJ189"/>
  <c r="AJ45"/>
  <c r="AJ181"/>
  <c r="AJ89"/>
  <c r="X10" i="94"/>
  <c r="AI191" i="82"/>
  <c r="X24" i="83" s="1"/>
  <c r="AJ191" i="82"/>
  <c r="Y24" i="83" s="1"/>
  <c r="AJ143" i="82"/>
  <c r="AJ95"/>
  <c r="AJ180"/>
  <c r="AJ49"/>
  <c r="AJ72"/>
  <c r="AJ50"/>
  <c r="AJ65"/>
  <c r="AJ13"/>
  <c r="AJ28"/>
  <c r="AJ106"/>
  <c r="AJ52"/>
  <c r="AJ75"/>
  <c r="AJ62"/>
  <c r="AJ114"/>
  <c r="AJ63"/>
  <c r="AJ146"/>
  <c r="AJ100"/>
  <c r="AJ105"/>
  <c r="AJ133"/>
  <c r="AJ42"/>
  <c r="AJ157"/>
  <c r="AJ170"/>
  <c r="AJ35"/>
  <c r="AJ98"/>
  <c r="AJ27"/>
  <c r="AJ134"/>
  <c r="AJ86"/>
  <c r="AJ71"/>
  <c r="AJ18"/>
  <c r="AJ111"/>
  <c r="AJ181"/>
  <c r="AJ29"/>
  <c r="AJ99"/>
  <c r="AJ149"/>
  <c r="AJ41"/>
  <c r="AJ34"/>
  <c r="AJ15"/>
  <c r="AJ85"/>
  <c r="AJ150"/>
  <c r="AJ159"/>
  <c r="AJ11"/>
  <c r="AJ73"/>
  <c r="AJ174"/>
  <c r="AJ9"/>
  <c r="AJ58"/>
  <c r="AJ38"/>
  <c r="AJ83"/>
  <c r="AJ117"/>
  <c r="AJ53"/>
  <c r="AJ112"/>
  <c r="AJ162"/>
  <c r="AJ87"/>
  <c r="AJ142"/>
  <c r="AJ135"/>
  <c r="AJ156"/>
  <c r="AJ39"/>
  <c r="AJ101"/>
  <c r="AJ14"/>
  <c r="AJ90"/>
  <c r="AJ113"/>
  <c r="AJ84"/>
  <c r="AJ155"/>
  <c r="AJ47"/>
  <c r="AJ37"/>
  <c r="AJ109"/>
  <c r="AJ130"/>
  <c r="AJ154"/>
  <c r="AJ171"/>
  <c r="AJ23"/>
  <c r="AJ51"/>
  <c r="AJ107"/>
  <c r="AJ59"/>
  <c r="AJ25"/>
  <c r="AJ161"/>
  <c r="AJ184"/>
  <c r="AJ120"/>
  <c r="AJ137"/>
  <c r="AJ121"/>
  <c r="AJ77"/>
  <c r="AJ97"/>
  <c r="AJ124"/>
  <c r="AJ148"/>
  <c r="AJ153"/>
  <c r="AJ126"/>
  <c r="AJ169"/>
  <c r="AJ74"/>
  <c r="AJ168"/>
  <c r="AJ81"/>
  <c r="AJ61"/>
  <c r="AJ119"/>
  <c r="AJ46"/>
  <c r="AJ145"/>
  <c r="AJ89"/>
  <c r="AJ22"/>
  <c r="AJ10"/>
  <c r="AJ54"/>
  <c r="AJ66"/>
  <c r="AJ26"/>
  <c r="AJ132"/>
  <c r="AJ141"/>
  <c r="AJ136"/>
  <c r="AJ16"/>
  <c r="AJ129"/>
  <c r="AJ177"/>
  <c r="AJ189"/>
  <c r="AJ60"/>
  <c r="AJ17"/>
  <c r="AJ125"/>
  <c r="AJ123"/>
  <c r="AJ64"/>
  <c r="AJ40"/>
  <c r="AJ147"/>
  <c r="AJ21"/>
  <c r="AJ185"/>
  <c r="AJ178"/>
  <c r="AJ122"/>
  <c r="AJ110"/>
  <c r="AJ33"/>
  <c r="AJ182"/>
  <c r="AJ167"/>
  <c r="AJ36"/>
  <c r="AJ12"/>
  <c r="AJ108"/>
  <c r="AJ160"/>
  <c r="AJ70"/>
  <c r="AJ76"/>
  <c r="AJ96"/>
  <c r="AJ48"/>
  <c r="AJ158"/>
  <c r="AJ69"/>
  <c r="AJ24"/>
  <c r="AJ166"/>
  <c r="AJ186"/>
  <c r="AJ102"/>
  <c r="AJ173"/>
  <c r="AJ78"/>
  <c r="AJ138"/>
  <c r="AJ94"/>
  <c r="AJ45"/>
  <c r="AJ183"/>
  <c r="AJ179"/>
  <c r="AJ144"/>
  <c r="AJ30"/>
  <c r="AJ165"/>
  <c r="AJ93"/>
  <c r="AJ118"/>
  <c r="AJ57"/>
  <c r="AJ82"/>
  <c r="AJ131"/>
  <c r="AJ172"/>
  <c r="AJ88"/>
  <c r="AJ191" i="76"/>
  <c r="Y24" i="77" s="1"/>
  <c r="AI191" i="76"/>
  <c r="X24" i="77" s="1"/>
  <c r="AJ51" i="76"/>
  <c r="AJ27"/>
  <c r="AJ124"/>
  <c r="AJ13"/>
  <c r="AJ24"/>
  <c r="AJ62"/>
  <c r="AJ47"/>
  <c r="AJ95"/>
  <c r="AJ77"/>
  <c r="AJ35"/>
  <c r="AJ83"/>
  <c r="AJ154"/>
  <c r="AJ34"/>
  <c r="AJ76"/>
  <c r="AJ87"/>
  <c r="AJ126"/>
  <c r="AJ186"/>
  <c r="AJ156"/>
  <c r="AJ138"/>
  <c r="AJ174"/>
  <c r="AJ117"/>
  <c r="AJ137"/>
  <c r="AJ110"/>
  <c r="AJ170"/>
  <c r="AJ17"/>
  <c r="AJ112"/>
  <c r="AJ41"/>
  <c r="AJ136"/>
  <c r="AJ53"/>
  <c r="AJ166"/>
  <c r="AJ178"/>
  <c r="AJ38"/>
  <c r="AJ96"/>
  <c r="AJ142"/>
  <c r="AJ130"/>
  <c r="AJ132"/>
  <c r="AJ168"/>
  <c r="AJ172"/>
  <c r="AJ75"/>
  <c r="AJ148"/>
  <c r="AJ61"/>
  <c r="AJ14"/>
  <c r="AJ72"/>
  <c r="AJ21"/>
  <c r="AJ69"/>
  <c r="AJ107"/>
  <c r="AJ37"/>
  <c r="AJ85"/>
  <c r="AJ29"/>
  <c r="AJ118"/>
  <c r="AJ28"/>
  <c r="AJ39"/>
  <c r="AJ82"/>
  <c r="AJ109"/>
  <c r="AJ169"/>
  <c r="AJ120"/>
  <c r="AJ180"/>
  <c r="AJ25"/>
  <c r="AJ73"/>
  <c r="AJ121"/>
  <c r="AJ157"/>
  <c r="AJ113"/>
  <c r="AJ122"/>
  <c r="AJ125"/>
  <c r="AJ185"/>
  <c r="AJ65"/>
  <c r="AJ184"/>
  <c r="AJ89"/>
  <c r="AJ160"/>
  <c r="AJ101"/>
  <c r="AJ11"/>
  <c r="AJ59"/>
  <c r="AJ48"/>
  <c r="AJ86"/>
  <c r="AJ45"/>
  <c r="AJ93"/>
  <c r="AJ144"/>
  <c r="AJ66"/>
  <c r="AJ42"/>
  <c r="AJ58"/>
  <c r="AJ146"/>
  <c r="AJ133"/>
  <c r="AJ162"/>
  <c r="AJ15"/>
  <c r="AJ90"/>
  <c r="AJ106"/>
  <c r="AJ150"/>
  <c r="AJ153"/>
  <c r="AJ173"/>
  <c r="AJ182"/>
  <c r="AJ49"/>
  <c r="AJ52"/>
  <c r="AJ63"/>
  <c r="AJ134"/>
  <c r="AJ161"/>
  <c r="AJ145"/>
  <c r="AJ10"/>
  <c r="AJ18"/>
  <c r="AJ100"/>
  <c r="AJ149"/>
  <c r="AJ114"/>
  <c r="AJ158"/>
  <c r="AJ97"/>
  <c r="AJ181"/>
  <c r="AJ177"/>
  <c r="AJ147"/>
  <c r="AJ94"/>
  <c r="AJ98"/>
  <c r="AJ22"/>
  <c r="AJ135"/>
  <c r="AJ108"/>
  <c r="AJ40"/>
  <c r="AJ189"/>
  <c r="AJ46"/>
  <c r="AJ129"/>
  <c r="AJ183"/>
  <c r="AJ131"/>
  <c r="AJ70"/>
  <c r="AJ179"/>
  <c r="AJ111"/>
  <c r="AJ23"/>
  <c r="AJ88"/>
  <c r="AJ12"/>
  <c r="AJ159"/>
  <c r="AJ30"/>
  <c r="AJ165"/>
  <c r="AJ78"/>
  <c r="AJ99"/>
  <c r="AJ123"/>
  <c r="AJ57"/>
  <c r="AJ60"/>
  <c r="AJ54"/>
  <c r="AJ119"/>
  <c r="AJ71"/>
  <c r="AJ141"/>
  <c r="AJ36"/>
  <c r="AJ143"/>
  <c r="AJ84"/>
  <c r="AJ16"/>
  <c r="AJ102"/>
  <c r="AJ26"/>
  <c r="AJ64"/>
  <c r="AJ74"/>
  <c r="AJ105"/>
  <c r="AJ9"/>
  <c r="AJ33"/>
  <c r="AJ81"/>
  <c r="AJ171"/>
  <c r="AJ155"/>
  <c r="AJ167"/>
  <c r="AJ50"/>
  <c r="W24" i="77"/>
  <c r="W24" i="92"/>
  <c r="AJ127" i="64"/>
  <c r="AJ190" i="93"/>
  <c r="AJ175" i="85"/>
  <c r="Y21" i="86" s="1"/>
  <c r="AJ151" i="80"/>
  <c r="Y19" i="81" s="1"/>
  <c r="AJ31" i="64"/>
  <c r="Y9" i="65" s="1"/>
  <c r="AJ43" i="78"/>
  <c r="Y10" i="79" s="1"/>
  <c r="AJ31" i="78"/>
  <c r="Y9" i="79" s="1"/>
  <c r="W24" i="83"/>
  <c r="AJ163" i="80"/>
  <c r="Y20" i="81" s="1"/>
  <c r="AJ115" i="66"/>
  <c r="Y16" i="67" s="1"/>
  <c r="AJ163" i="93"/>
  <c r="AJ127" i="66"/>
  <c r="AJ127" i="87"/>
  <c r="AJ19" i="93"/>
  <c r="AJ187" i="59"/>
  <c r="Y22" i="60" s="1"/>
  <c r="AJ187" i="93"/>
  <c r="AJ19" i="85"/>
  <c r="Y8" i="86" s="1"/>
  <c r="AJ187" i="66"/>
  <c r="Y22" i="67" s="1"/>
  <c r="AJ139" i="64"/>
  <c r="Y18" i="65" s="1"/>
  <c r="AJ91" i="64"/>
  <c r="Y14" i="65" s="1"/>
  <c r="AJ187" i="85"/>
  <c r="Y22" i="86" s="1"/>
  <c r="AJ187" i="64"/>
  <c r="Y22" i="65" s="1"/>
  <c r="AJ190" i="85"/>
  <c r="Y23" i="86" s="1"/>
  <c r="AJ55" i="59"/>
  <c r="Y11" i="60" s="1"/>
  <c r="AJ139" i="66"/>
  <c r="Y18" i="67" s="1"/>
  <c r="AJ139" i="87"/>
  <c r="Y18" i="88" s="1"/>
  <c r="W24" i="79"/>
  <c r="AJ67" i="78"/>
  <c r="Y12" i="79" s="1"/>
  <c r="AJ175" i="66"/>
  <c r="Y21" i="67" s="1"/>
  <c r="AJ91" i="91"/>
  <c r="Y14" i="92" s="1"/>
  <c r="AJ55" i="91"/>
  <c r="Y11" i="92" s="1"/>
  <c r="AJ139" i="78"/>
  <c r="Y18" i="79" s="1"/>
  <c r="AJ79" i="89"/>
  <c r="Y13" i="90" s="1"/>
  <c r="W24" i="81"/>
  <c r="AJ91" i="78"/>
  <c r="Y14" i="79" s="1"/>
  <c r="AJ91" i="85"/>
  <c r="Y14" i="86" s="1"/>
  <c r="AJ103" i="74"/>
  <c r="Y15" i="75" s="1"/>
  <c r="AJ127" i="59"/>
  <c r="AJ67" i="93"/>
  <c r="AJ151" i="64"/>
  <c r="Y19" i="65" s="1"/>
  <c r="AJ91" i="87"/>
  <c r="Y14" i="88" s="1"/>
  <c r="W24" i="67"/>
  <c r="AJ103" i="80"/>
  <c r="Y15" i="81" s="1"/>
  <c r="AJ191" i="91"/>
  <c r="Y23" i="92" s="1"/>
  <c r="AJ31" i="85"/>
  <c r="Y9" i="86" s="1"/>
  <c r="AJ163" i="66"/>
  <c r="Y20" i="67" s="1"/>
  <c r="AJ43" i="64"/>
  <c r="Y10" i="65" s="1"/>
  <c r="AJ55" i="93"/>
  <c r="AJ103" i="91"/>
  <c r="Y15" i="92" s="1"/>
  <c r="W24" i="88"/>
  <c r="AJ151" i="85"/>
  <c r="Y19" i="86" s="1"/>
  <c r="AJ139" i="80"/>
  <c r="Y18" i="81" s="1"/>
  <c r="AJ79" i="66"/>
  <c r="Y13" i="67" s="1"/>
  <c r="AJ163" i="64"/>
  <c r="Y20" i="65" s="1"/>
  <c r="AJ175" i="74"/>
  <c r="Y21" i="75" s="1"/>
  <c r="AJ127" i="93"/>
  <c r="AJ175" i="64"/>
  <c r="Y21" i="65" s="1"/>
  <c r="AJ163" i="85"/>
  <c r="Y20" i="86" s="1"/>
  <c r="AJ187" i="87"/>
  <c r="Y22" i="88" s="1"/>
  <c r="AJ55" i="78"/>
  <c r="Y11" i="79" s="1"/>
  <c r="AJ43" i="85"/>
  <c r="Y10" i="86" s="1"/>
  <c r="AJ187" i="74"/>
  <c r="Y22" i="75" s="1"/>
  <c r="AJ139" i="59"/>
  <c r="Y18" i="60" s="1"/>
  <c r="AJ115" i="93"/>
  <c r="AJ115" i="89"/>
  <c r="Y16" i="90" s="1"/>
  <c r="AJ151" i="87"/>
  <c r="Y19" i="88" s="1"/>
  <c r="AJ115" i="82"/>
  <c r="Y16" i="83" s="1"/>
  <c r="AJ79" i="82"/>
  <c r="Y13" i="83" s="1"/>
  <c r="W24" i="60"/>
  <c r="AJ31" i="59"/>
  <c r="Y9" i="60" s="1"/>
  <c r="AJ31" i="87"/>
  <c r="Y9" i="88" s="1"/>
  <c r="W24" i="65"/>
  <c r="AI191" i="45"/>
  <c r="X24" i="46" s="1"/>
  <c r="AJ191" i="45"/>
  <c r="Y24" i="46" s="1"/>
  <c r="AJ36" i="45"/>
  <c r="AJ40"/>
  <c r="AJ88"/>
  <c r="AJ144"/>
  <c r="AJ148"/>
  <c r="AJ24"/>
  <c r="AJ84"/>
  <c r="AJ172"/>
  <c r="AJ14"/>
  <c r="AJ26"/>
  <c r="AJ29"/>
  <c r="AJ50"/>
  <c r="AJ54"/>
  <c r="AJ94"/>
  <c r="AJ98"/>
  <c r="AJ102"/>
  <c r="AJ168"/>
  <c r="AJ13"/>
  <c r="AJ16"/>
  <c r="AJ157"/>
  <c r="AJ161"/>
  <c r="AJ155"/>
  <c r="AJ63"/>
  <c r="AJ107"/>
  <c r="AJ171"/>
  <c r="AJ35"/>
  <c r="AJ131"/>
  <c r="AJ134"/>
  <c r="AJ106"/>
  <c r="AJ49"/>
  <c r="AJ38"/>
  <c r="AJ39"/>
  <c r="AJ147"/>
  <c r="AJ22"/>
  <c r="AJ25"/>
  <c r="AJ28"/>
  <c r="AJ30"/>
  <c r="AJ53"/>
  <c r="AJ97"/>
  <c r="AJ101"/>
  <c r="AJ11"/>
  <c r="AJ18"/>
  <c r="AJ132"/>
  <c r="AJ136"/>
  <c r="AJ137"/>
  <c r="AJ184"/>
  <c r="AJ82"/>
  <c r="AJ76"/>
  <c r="AJ141"/>
  <c r="AJ64"/>
  <c r="AJ108"/>
  <c r="AJ112"/>
  <c r="AJ178"/>
  <c r="AJ182"/>
  <c r="AJ186"/>
  <c r="AJ60"/>
  <c r="AJ122"/>
  <c r="AJ126"/>
  <c r="AJ70"/>
  <c r="AJ74"/>
  <c r="AJ78"/>
  <c r="AJ118"/>
  <c r="AJ10"/>
  <c r="AJ149"/>
  <c r="AJ99"/>
  <c r="AJ15"/>
  <c r="AJ17"/>
  <c r="AJ135"/>
  <c r="AJ69"/>
  <c r="AJ121"/>
  <c r="AJ87"/>
  <c r="AJ52"/>
  <c r="AJ146"/>
  <c r="AJ120"/>
  <c r="AJ93"/>
  <c r="AJ96"/>
  <c r="AJ111"/>
  <c r="AJ181"/>
  <c r="AJ185"/>
  <c r="AJ125"/>
  <c r="AJ23"/>
  <c r="AJ73"/>
  <c r="AJ77"/>
  <c r="AJ41"/>
  <c r="AJ85"/>
  <c r="AJ27"/>
  <c r="AJ12"/>
  <c r="AJ46"/>
  <c r="AJ154"/>
  <c r="AJ158"/>
  <c r="AJ162"/>
  <c r="AJ47"/>
  <c r="AJ160"/>
  <c r="AJ90"/>
  <c r="AJ62"/>
  <c r="AJ114"/>
  <c r="AJ170"/>
  <c r="AJ33"/>
  <c r="AJ156"/>
  <c r="AJ129"/>
  <c r="AJ180"/>
  <c r="AJ113"/>
  <c r="AJ66"/>
  <c r="AJ130"/>
  <c r="AJ86"/>
  <c r="AJ37"/>
  <c r="AJ177"/>
  <c r="AJ167"/>
  <c r="AJ133"/>
  <c r="AJ59"/>
  <c r="AJ9"/>
  <c r="AJ105"/>
  <c r="AJ58"/>
  <c r="AJ109"/>
  <c r="AJ117"/>
  <c r="AJ21"/>
  <c r="AJ110"/>
  <c r="AJ61"/>
  <c r="AJ95"/>
  <c r="AJ81"/>
  <c r="AJ34"/>
  <c r="AJ65"/>
  <c r="AJ71"/>
  <c r="AJ159"/>
  <c r="AJ183"/>
  <c r="AJ45"/>
  <c r="AJ174"/>
  <c r="AJ165"/>
  <c r="AJ124"/>
  <c r="AJ75"/>
  <c r="AJ48"/>
  <c r="AJ173"/>
  <c r="AJ123"/>
  <c r="AJ51"/>
  <c r="AJ169"/>
  <c r="AJ89"/>
  <c r="AJ119"/>
  <c r="AJ153"/>
  <c r="AJ189"/>
  <c r="AJ142"/>
  <c r="AJ166"/>
  <c r="AJ83"/>
  <c r="AJ145"/>
  <c r="AJ100"/>
  <c r="AJ179"/>
  <c r="AJ150"/>
  <c r="AJ42"/>
  <c r="AJ72"/>
  <c r="AJ143"/>
  <c r="AJ138"/>
  <c r="AJ57"/>
  <c r="AJ115"/>
  <c r="Y16" i="46" s="1"/>
  <c r="AJ19" i="45"/>
  <c r="Y8" i="46" s="1"/>
  <c r="AJ127" i="45"/>
  <c r="W24" i="46"/>
  <c r="AJ31" i="45"/>
  <c r="Y9" i="46" s="1"/>
  <c r="AJ67" i="45"/>
  <c r="Y12" i="46" s="1"/>
  <c r="AJ103" i="45"/>
  <c r="Y15" i="46" s="1"/>
  <c r="AJ151" i="45"/>
  <c r="Y19" i="46" s="1"/>
  <c r="AJ139" i="45"/>
  <c r="Y18" i="46" s="1"/>
  <c r="AJ175" i="45"/>
  <c r="Y21" i="46" s="1"/>
  <c r="AJ187" i="43"/>
  <c r="Y22" i="44" s="1"/>
  <c r="AJ67" i="43"/>
  <c r="Y12" i="44" s="1"/>
  <c r="AJ163" i="43"/>
  <c r="Y20" i="44" s="1"/>
  <c r="AJ115" i="43"/>
  <c r="Y16" i="44" s="1"/>
  <c r="W24"/>
  <c r="AJ43" i="43"/>
  <c r="Y10" i="44" s="1"/>
  <c r="AJ139" i="43"/>
  <c r="Y18" i="44" s="1"/>
  <c r="AJ191" i="43"/>
  <c r="Y24" i="44" s="1"/>
  <c r="AI191" i="43"/>
  <c r="X24" i="44" s="1"/>
  <c r="AJ73" i="43"/>
  <c r="AJ13"/>
  <c r="AJ147"/>
  <c r="AJ63"/>
  <c r="AJ137"/>
  <c r="AJ125"/>
  <c r="AJ181"/>
  <c r="AJ99"/>
  <c r="AJ96"/>
  <c r="AJ146"/>
  <c r="AJ114"/>
  <c r="AJ170"/>
  <c r="AJ38"/>
  <c r="AJ82"/>
  <c r="AJ62"/>
  <c r="AJ64"/>
  <c r="AJ41"/>
  <c r="AJ10"/>
  <c r="AJ40"/>
  <c r="AJ74"/>
  <c r="AJ22"/>
  <c r="AJ122"/>
  <c r="AJ182"/>
  <c r="AJ47"/>
  <c r="AJ69"/>
  <c r="AJ131"/>
  <c r="AJ87"/>
  <c r="AJ160"/>
  <c r="AJ106"/>
  <c r="AJ94"/>
  <c r="AJ118"/>
  <c r="AJ132"/>
  <c r="AJ136"/>
  <c r="AJ172"/>
  <c r="AJ24"/>
  <c r="AJ26"/>
  <c r="AJ30"/>
  <c r="AJ88"/>
  <c r="AJ108"/>
  <c r="AJ112"/>
  <c r="AJ186"/>
  <c r="AJ36"/>
  <c r="AJ70"/>
  <c r="AJ78"/>
  <c r="AJ154"/>
  <c r="AJ46"/>
  <c r="AJ50"/>
  <c r="AJ54"/>
  <c r="AJ102"/>
  <c r="AJ158"/>
  <c r="AJ162"/>
  <c r="AJ121"/>
  <c r="AJ185"/>
  <c r="AJ35"/>
  <c r="AJ101"/>
  <c r="AJ143"/>
  <c r="AJ177"/>
  <c r="AJ157"/>
  <c r="AJ141"/>
  <c r="AJ17"/>
  <c r="AJ39"/>
  <c r="AJ77"/>
  <c r="AJ135"/>
  <c r="AJ25"/>
  <c r="AJ29"/>
  <c r="AJ107"/>
  <c r="AJ111"/>
  <c r="AJ155"/>
  <c r="AJ97"/>
  <c r="AJ12"/>
  <c r="AJ49"/>
  <c r="AJ53"/>
  <c r="AJ161"/>
  <c r="AJ14"/>
  <c r="AJ85"/>
  <c r="AJ120"/>
  <c r="AJ184"/>
  <c r="AJ52"/>
  <c r="AJ134"/>
  <c r="AJ76"/>
  <c r="AJ98"/>
  <c r="AJ144"/>
  <c r="AJ148"/>
  <c r="AJ60"/>
  <c r="AJ168"/>
  <c r="AJ149"/>
  <c r="AJ84"/>
  <c r="AJ126"/>
  <c r="AJ178"/>
  <c r="AJ171"/>
  <c r="AJ93"/>
  <c r="AJ23"/>
  <c r="AJ90"/>
  <c r="AJ33"/>
  <c r="AJ189"/>
  <c r="AJ142"/>
  <c r="AJ81"/>
  <c r="AJ130"/>
  <c r="AJ86"/>
  <c r="AJ37"/>
  <c r="AJ75"/>
  <c r="AJ138"/>
  <c r="AJ174"/>
  <c r="AJ110"/>
  <c r="AJ66"/>
  <c r="AJ169"/>
  <c r="AJ109"/>
  <c r="AJ173"/>
  <c r="AJ105"/>
  <c r="AJ89"/>
  <c r="AJ61"/>
  <c r="AJ117"/>
  <c r="AJ166"/>
  <c r="AJ83"/>
  <c r="AJ48"/>
  <c r="AJ27"/>
  <c r="AJ183"/>
  <c r="AJ45"/>
  <c r="AJ159"/>
  <c r="AJ165"/>
  <c r="AJ15"/>
  <c r="AJ16"/>
  <c r="AJ72"/>
  <c r="AJ28"/>
  <c r="AJ167"/>
  <c r="AJ59"/>
  <c r="AJ21"/>
  <c r="AJ57"/>
  <c r="AJ153"/>
  <c r="AJ65"/>
  <c r="AJ179"/>
  <c r="AJ156"/>
  <c r="AJ95"/>
  <c r="AJ145"/>
  <c r="AJ100"/>
  <c r="AJ51"/>
  <c r="AJ9"/>
  <c r="AJ124"/>
  <c r="AJ119"/>
  <c r="AJ133"/>
  <c r="AJ71"/>
  <c r="AJ129"/>
  <c r="AJ180"/>
  <c r="AJ113"/>
  <c r="AJ123"/>
  <c r="AJ34"/>
  <c r="AJ11"/>
  <c r="AJ18"/>
  <c r="AJ58"/>
  <c r="AJ150"/>
  <c r="AJ42"/>
  <c r="AJ91"/>
  <c r="Y14" i="44" s="1"/>
  <c r="AJ79" i="43"/>
  <c r="Y13" i="44" s="1"/>
  <c r="AJ49" i="40"/>
  <c r="Y18" i="41" s="1"/>
  <c r="AJ26" i="40"/>
  <c r="Y12" i="41" s="1"/>
  <c r="AJ45" i="40"/>
  <c r="AI70"/>
  <c r="X24" i="41" s="1"/>
  <c r="AJ70" i="40"/>
  <c r="Y24" i="41" s="1"/>
  <c r="AJ66" i="40"/>
  <c r="AJ10"/>
  <c r="AJ28"/>
  <c r="AJ44"/>
  <c r="AJ52"/>
  <c r="AJ21"/>
  <c r="AJ53"/>
  <c r="Y19" i="41" s="1"/>
  <c r="AJ40" i="40"/>
  <c r="AJ13"/>
  <c r="AJ68"/>
  <c r="AJ36"/>
  <c r="AJ60"/>
  <c r="AJ11"/>
  <c r="Y8" i="41" s="1"/>
  <c r="AJ56" i="40"/>
  <c r="AJ48"/>
  <c r="AJ17"/>
  <c r="AJ24"/>
  <c r="AJ32"/>
  <c r="AJ63"/>
  <c r="AJ18"/>
  <c r="Y10" i="41" s="1"/>
  <c r="AJ33" i="40"/>
  <c r="Y14" i="41" s="1"/>
  <c r="AJ15" i="40"/>
  <c r="Y9" i="41" s="1"/>
  <c r="AJ57" i="40"/>
  <c r="Y20" i="41" s="1"/>
  <c r="AJ192" i="38"/>
  <c r="Y24" i="39" s="1"/>
  <c r="AI192" i="38"/>
  <c r="X24" i="39" s="1"/>
  <c r="AJ17" i="38"/>
  <c r="AJ48"/>
  <c r="AJ12"/>
  <c r="AJ38"/>
  <c r="AJ131"/>
  <c r="AJ135"/>
  <c r="AJ137"/>
  <c r="AJ54"/>
  <c r="AJ88"/>
  <c r="AJ29"/>
  <c r="AJ78"/>
  <c r="AJ122"/>
  <c r="AJ144"/>
  <c r="AJ148"/>
  <c r="AJ14"/>
  <c r="AJ77"/>
  <c r="AJ93"/>
  <c r="AJ76"/>
  <c r="AJ120"/>
  <c r="AJ23"/>
  <c r="AJ146"/>
  <c r="AJ70"/>
  <c r="AJ118"/>
  <c r="AJ35"/>
  <c r="AJ64"/>
  <c r="AJ108"/>
  <c r="AJ112"/>
  <c r="AJ154"/>
  <c r="AJ158"/>
  <c r="AJ162"/>
  <c r="AJ15"/>
  <c r="AJ85"/>
  <c r="AJ42"/>
  <c r="AJ28"/>
  <c r="AJ125"/>
  <c r="AJ147"/>
  <c r="AJ134"/>
  <c r="AJ171"/>
  <c r="AJ87"/>
  <c r="AJ82"/>
  <c r="AJ13"/>
  <c r="AJ53"/>
  <c r="AJ73"/>
  <c r="AJ111"/>
  <c r="AJ157"/>
  <c r="AJ161"/>
  <c r="AJ22"/>
  <c r="AJ50"/>
  <c r="AJ74"/>
  <c r="AJ25"/>
  <c r="AJ30"/>
  <c r="AJ60"/>
  <c r="AJ94"/>
  <c r="AJ98"/>
  <c r="AJ102"/>
  <c r="AJ178"/>
  <c r="AJ182"/>
  <c r="AJ186"/>
  <c r="AJ10"/>
  <c r="AJ99"/>
  <c r="AJ69"/>
  <c r="AJ121"/>
  <c r="AJ96"/>
  <c r="AJ114"/>
  <c r="AJ40"/>
  <c r="AJ62"/>
  <c r="AJ106"/>
  <c r="AJ170"/>
  <c r="AJ141"/>
  <c r="AJ172"/>
  <c r="AJ168"/>
  <c r="AJ24"/>
  <c r="AJ36"/>
  <c r="AJ39"/>
  <c r="AJ84"/>
  <c r="AJ126"/>
  <c r="AJ132"/>
  <c r="AJ136"/>
  <c r="AJ155"/>
  <c r="AJ46"/>
  <c r="AJ26"/>
  <c r="AJ49"/>
  <c r="AJ97"/>
  <c r="AJ101"/>
  <c r="AJ181"/>
  <c r="AJ185"/>
  <c r="AJ27"/>
  <c r="AJ90"/>
  <c r="AJ184"/>
  <c r="AJ63"/>
  <c r="AJ52"/>
  <c r="AJ160"/>
  <c r="AJ149"/>
  <c r="AJ174"/>
  <c r="AJ72"/>
  <c r="AJ9"/>
  <c r="AJ100"/>
  <c r="AJ109"/>
  <c r="AJ183"/>
  <c r="AJ177"/>
  <c r="AJ124"/>
  <c r="AJ143"/>
  <c r="AJ117"/>
  <c r="AJ142"/>
  <c r="AJ119"/>
  <c r="AJ103"/>
  <c r="Y15" i="39" s="1"/>
  <c r="AJ130" i="38"/>
  <c r="AJ86"/>
  <c r="AJ47"/>
  <c r="AJ169"/>
  <c r="AJ133"/>
  <c r="AJ165"/>
  <c r="AJ21"/>
  <c r="AJ110"/>
  <c r="AJ61"/>
  <c r="AJ138"/>
  <c r="AJ71"/>
  <c r="AJ129"/>
  <c r="AJ180"/>
  <c r="AJ113"/>
  <c r="AJ66"/>
  <c r="AJ57"/>
  <c r="AJ159"/>
  <c r="AJ37"/>
  <c r="AJ18"/>
  <c r="AJ150"/>
  <c r="AJ89"/>
  <c r="AJ105"/>
  <c r="AJ123"/>
  <c r="AJ34"/>
  <c r="AJ153"/>
  <c r="AJ156"/>
  <c r="AJ95"/>
  <c r="AJ45"/>
  <c r="AJ179"/>
  <c r="AJ65"/>
  <c r="AJ75"/>
  <c r="AJ16"/>
  <c r="AJ151"/>
  <c r="Y19" i="39" s="1"/>
  <c r="AJ173" i="38"/>
  <c r="AJ166"/>
  <c r="AJ83"/>
  <c r="AJ33"/>
  <c r="AJ145"/>
  <c r="AJ51"/>
  <c r="AJ107"/>
  <c r="AJ167"/>
  <c r="AJ59"/>
  <c r="AJ58"/>
  <c r="AJ11"/>
  <c r="AJ190"/>
  <c r="AJ81"/>
  <c r="AJ41"/>
  <c r="W24" i="39"/>
  <c r="AJ139" i="38"/>
  <c r="Y18" i="39" s="1"/>
  <c r="AJ91" i="38"/>
  <c r="Y14" i="39" s="1"/>
  <c r="AJ55" i="38"/>
  <c r="Y11" i="39" s="1"/>
  <c r="AJ175" i="38"/>
  <c r="Y21" i="39" s="1"/>
  <c r="AJ19" i="38"/>
  <c r="Y8" i="39" s="1"/>
  <c r="AJ79" i="38"/>
  <c r="Y13" i="39" s="1"/>
  <c r="AJ187" i="38"/>
  <c r="Y22" i="39" s="1"/>
  <c r="AJ115" i="38"/>
  <c r="Y16" i="39" s="1"/>
  <c r="V23" i="65" l="1"/>
  <c r="V24" s="1"/>
  <c r="AG191" i="64"/>
  <c r="Y11" i="94"/>
  <c r="Y8"/>
  <c r="Y12"/>
  <c r="Y23"/>
  <c r="X24"/>
  <c r="Y15"/>
  <c r="Y22"/>
  <c r="Y20"/>
  <c r="Y21"/>
  <c r="Y18"/>
  <c r="Y16"/>
  <c r="Y24"/>
  <c r="Y14"/>
  <c r="C18" i="14" l="1"/>
  <c r="B18"/>
  <c r="Y17"/>
  <c r="A5"/>
  <c r="A3"/>
  <c r="A1"/>
  <c r="A191" i="13"/>
  <c r="AF190"/>
  <c r="U23" i="14" s="1"/>
  <c r="AE190" i="13"/>
  <c r="T23" i="14" s="1"/>
  <c r="AD190" i="13"/>
  <c r="S23" i="14" s="1"/>
  <c r="AB190" i="13"/>
  <c r="Q23" i="14" s="1"/>
  <c r="AA190" i="13"/>
  <c r="P23" i="14" s="1"/>
  <c r="Z190" i="13"/>
  <c r="O23" i="14" s="1"/>
  <c r="X190" i="13"/>
  <c r="M23" i="14" s="1"/>
  <c r="W190" i="13"/>
  <c r="L23" i="14" s="1"/>
  <c r="V190" i="13"/>
  <c r="K23" i="14" s="1"/>
  <c r="T190" i="13"/>
  <c r="I23" i="14" s="1"/>
  <c r="S190" i="13"/>
  <c r="H23" i="14" s="1"/>
  <c r="R190" i="13"/>
  <c r="G23" i="14" s="1"/>
  <c r="O190" i="13"/>
  <c r="F23" i="14" s="1"/>
  <c r="N190" i="13"/>
  <c r="E23" i="14" s="1"/>
  <c r="M190" i="13"/>
  <c r="D23" i="14" s="1"/>
  <c r="K190" i="13"/>
  <c r="C23" i="14" s="1"/>
  <c r="B23"/>
  <c r="AG189" i="13"/>
  <c r="AC189"/>
  <c r="Y189"/>
  <c r="Y190" s="1"/>
  <c r="N23" i="14" s="1"/>
  <c r="U189" i="13"/>
  <c r="AF187"/>
  <c r="U22" i="14" s="1"/>
  <c r="AE187" i="13"/>
  <c r="T22" i="14" s="1"/>
  <c r="AD187" i="13"/>
  <c r="S22" i="14" s="1"/>
  <c r="AB187" i="13"/>
  <c r="Q22" i="14" s="1"/>
  <c r="AA187" i="13"/>
  <c r="P22" i="14" s="1"/>
  <c r="Z187" i="13"/>
  <c r="O22" i="14" s="1"/>
  <c r="X187" i="13"/>
  <c r="M22" i="14" s="1"/>
  <c r="W187" i="13"/>
  <c r="L22" i="14" s="1"/>
  <c r="V187" i="13"/>
  <c r="K22" i="14" s="1"/>
  <c r="T187" i="13"/>
  <c r="I22" i="14" s="1"/>
  <c r="S187" i="13"/>
  <c r="H22" i="14" s="1"/>
  <c r="R187" i="13"/>
  <c r="G22" i="14" s="1"/>
  <c r="O187" i="13"/>
  <c r="F22" i="14" s="1"/>
  <c r="N187" i="13"/>
  <c r="E22" i="14" s="1"/>
  <c r="M187" i="13"/>
  <c r="D22" i="14" s="1"/>
  <c r="K187" i="13"/>
  <c r="C22" i="14" s="1"/>
  <c r="J187" i="13"/>
  <c r="B22" i="14" s="1"/>
  <c r="AG186" i="13"/>
  <c r="AC186"/>
  <c r="Y186"/>
  <c r="U186"/>
  <c r="AH186" s="1"/>
  <c r="AG185"/>
  <c r="AC185"/>
  <c r="Y185"/>
  <c r="U185"/>
  <c r="AG184"/>
  <c r="AC184"/>
  <c r="Y184"/>
  <c r="U184"/>
  <c r="AH184" s="1"/>
  <c r="AG183"/>
  <c r="AC183"/>
  <c r="Y183"/>
  <c r="U183"/>
  <c r="AH183" s="1"/>
  <c r="AG182"/>
  <c r="AC182"/>
  <c r="Y182"/>
  <c r="U182"/>
  <c r="AH182" s="1"/>
  <c r="AG181"/>
  <c r="AC181"/>
  <c r="Y181"/>
  <c r="U181"/>
  <c r="AG180"/>
  <c r="AC180"/>
  <c r="Y180"/>
  <c r="U180"/>
  <c r="AH180" s="1"/>
  <c r="AG179"/>
  <c r="AC179"/>
  <c r="Y179"/>
  <c r="U179"/>
  <c r="AH179" s="1"/>
  <c r="AG178"/>
  <c r="AC178"/>
  <c r="Y178"/>
  <c r="U178"/>
  <c r="AG177"/>
  <c r="AG187" s="1"/>
  <c r="V22" i="14" s="1"/>
  <c r="AC177" i="13"/>
  <c r="Y177"/>
  <c r="U177"/>
  <c r="AF175"/>
  <c r="U21" i="14" s="1"/>
  <c r="AE175" i="13"/>
  <c r="T21" i="14" s="1"/>
  <c r="AD175" i="13"/>
  <c r="S21" i="14" s="1"/>
  <c r="AB175" i="13"/>
  <c r="Q21" i="14" s="1"/>
  <c r="AA175" i="13"/>
  <c r="P21" i="14" s="1"/>
  <c r="Z175" i="13"/>
  <c r="O21" i="14" s="1"/>
  <c r="X175" i="13"/>
  <c r="M21" i="14" s="1"/>
  <c r="W175" i="13"/>
  <c r="L21" i="14" s="1"/>
  <c r="V175" i="13"/>
  <c r="K21" i="14" s="1"/>
  <c r="T175" i="13"/>
  <c r="I21" i="14" s="1"/>
  <c r="S175" i="13"/>
  <c r="H21" i="14" s="1"/>
  <c r="R175" i="13"/>
  <c r="G21" i="14" s="1"/>
  <c r="O175" i="13"/>
  <c r="F21" i="14" s="1"/>
  <c r="N175" i="13"/>
  <c r="E21" i="14" s="1"/>
  <c r="M175" i="13"/>
  <c r="D21" i="14" s="1"/>
  <c r="K175" i="13"/>
  <c r="C21" i="14" s="1"/>
  <c r="J175" i="13"/>
  <c r="B21" i="14" s="1"/>
  <c r="AG174" i="13"/>
  <c r="AC174"/>
  <c r="Y174"/>
  <c r="U174"/>
  <c r="AG173"/>
  <c r="AC173"/>
  <c r="Y173"/>
  <c r="U173"/>
  <c r="AG172"/>
  <c r="AC172"/>
  <c r="Y172"/>
  <c r="U172"/>
  <c r="AG171"/>
  <c r="AC171"/>
  <c r="Y171"/>
  <c r="U171"/>
  <c r="AG170"/>
  <c r="AC170"/>
  <c r="Y170"/>
  <c r="U170"/>
  <c r="AG169"/>
  <c r="AC169"/>
  <c r="Y169"/>
  <c r="U169"/>
  <c r="AG168"/>
  <c r="AC168"/>
  <c r="Y168"/>
  <c r="U168"/>
  <c r="AG167"/>
  <c r="AC167"/>
  <c r="Y167"/>
  <c r="U167"/>
  <c r="AG166"/>
  <c r="AC166"/>
  <c r="Y166"/>
  <c r="U166"/>
  <c r="AG165"/>
  <c r="AC165"/>
  <c r="Y165"/>
  <c r="Y175" s="1"/>
  <c r="N21" i="14" s="1"/>
  <c r="U165" i="13"/>
  <c r="AF163"/>
  <c r="U20" i="14" s="1"/>
  <c r="AE163" i="13"/>
  <c r="T20" i="14" s="1"/>
  <c r="AD163" i="13"/>
  <c r="S20" i="14" s="1"/>
  <c r="AB163" i="13"/>
  <c r="Q20" i="14" s="1"/>
  <c r="AA163" i="13"/>
  <c r="P20" i="14" s="1"/>
  <c r="Z163" i="13"/>
  <c r="O20" i="14" s="1"/>
  <c r="X163" i="13"/>
  <c r="M20" i="14" s="1"/>
  <c r="W163" i="13"/>
  <c r="L20" i="14" s="1"/>
  <c r="V163" i="13"/>
  <c r="K20" i="14" s="1"/>
  <c r="T163" i="13"/>
  <c r="I20" i="14" s="1"/>
  <c r="S163" i="13"/>
  <c r="H20" i="14" s="1"/>
  <c r="R163" i="13"/>
  <c r="G20" i="14" s="1"/>
  <c r="O163" i="13"/>
  <c r="F20" i="14" s="1"/>
  <c r="N163" i="13"/>
  <c r="E20" i="14" s="1"/>
  <c r="M163" i="13"/>
  <c r="D20" i="14" s="1"/>
  <c r="K163" i="13"/>
  <c r="C20" i="14" s="1"/>
  <c r="J163" i="13"/>
  <c r="B20" i="14" s="1"/>
  <c r="AG162" i="13"/>
  <c r="AC162"/>
  <c r="Y162"/>
  <c r="U162"/>
  <c r="AG161"/>
  <c r="AC161"/>
  <c r="Y161"/>
  <c r="U161"/>
  <c r="AG160"/>
  <c r="AC160"/>
  <c r="Y160"/>
  <c r="U160"/>
  <c r="AG159"/>
  <c r="AC159"/>
  <c r="Y159"/>
  <c r="U159"/>
  <c r="AG158"/>
  <c r="AC158"/>
  <c r="Y158"/>
  <c r="U158"/>
  <c r="AG157"/>
  <c r="AC157"/>
  <c r="Y157"/>
  <c r="U157"/>
  <c r="AG156"/>
  <c r="AC156"/>
  <c r="Y156"/>
  <c r="U156"/>
  <c r="AG155"/>
  <c r="AC155"/>
  <c r="Y155"/>
  <c r="U155"/>
  <c r="AG154"/>
  <c r="AC154"/>
  <c r="Y154"/>
  <c r="U154"/>
  <c r="AG153"/>
  <c r="AG163" s="1"/>
  <c r="V20" i="14" s="1"/>
  <c r="AC153" i="13"/>
  <c r="Y153"/>
  <c r="U153"/>
  <c r="AF151"/>
  <c r="U19" i="14" s="1"/>
  <c r="AE151" i="13"/>
  <c r="T19" i="14" s="1"/>
  <c r="AD151" i="13"/>
  <c r="S19" i="14" s="1"/>
  <c r="AB151" i="13"/>
  <c r="Q19" i="14" s="1"/>
  <c r="AA151" i="13"/>
  <c r="P19" i="14" s="1"/>
  <c r="Z151" i="13"/>
  <c r="O19" i="14" s="1"/>
  <c r="X151" i="13"/>
  <c r="M19" i="14" s="1"/>
  <c r="W151" i="13"/>
  <c r="L19" i="14" s="1"/>
  <c r="V151" i="13"/>
  <c r="K19" i="14" s="1"/>
  <c r="T151" i="13"/>
  <c r="I19" i="14" s="1"/>
  <c r="S151" i="13"/>
  <c r="H19" i="14" s="1"/>
  <c r="R151" i="13"/>
  <c r="G19" i="14" s="1"/>
  <c r="O151" i="13"/>
  <c r="F19" i="14" s="1"/>
  <c r="N151" i="13"/>
  <c r="E19" i="14" s="1"/>
  <c r="M151" i="13"/>
  <c r="D19" i="14" s="1"/>
  <c r="K151" i="13"/>
  <c r="C19" i="14" s="1"/>
  <c r="J151" i="13"/>
  <c r="B19" i="14" s="1"/>
  <c r="AG150" i="13"/>
  <c r="AC150"/>
  <c r="Y150"/>
  <c r="U150"/>
  <c r="AG149"/>
  <c r="AC149"/>
  <c r="Y149"/>
  <c r="U149"/>
  <c r="AG148"/>
  <c r="AC148"/>
  <c r="Y148"/>
  <c r="U148"/>
  <c r="AG147"/>
  <c r="AC147"/>
  <c r="Y147"/>
  <c r="U147"/>
  <c r="AG146"/>
  <c r="AC146"/>
  <c r="Y146"/>
  <c r="U146"/>
  <c r="AG145"/>
  <c r="AC145"/>
  <c r="Y145"/>
  <c r="U145"/>
  <c r="AG144"/>
  <c r="AC144"/>
  <c r="Y144"/>
  <c r="U144"/>
  <c r="AG143"/>
  <c r="AC143"/>
  <c r="Y143"/>
  <c r="U143"/>
  <c r="AG142"/>
  <c r="AC142"/>
  <c r="Y142"/>
  <c r="U142"/>
  <c r="AG141"/>
  <c r="AC141"/>
  <c r="Y141"/>
  <c r="Y151" s="1"/>
  <c r="N19" i="14" s="1"/>
  <c r="U141" i="13"/>
  <c r="AF139"/>
  <c r="U18" i="14" s="1"/>
  <c r="AE139" i="13"/>
  <c r="T18" i="14" s="1"/>
  <c r="AD139" i="13"/>
  <c r="S18" i="14" s="1"/>
  <c r="AB139" i="13"/>
  <c r="Q18" i="14" s="1"/>
  <c r="AA139" i="13"/>
  <c r="P18" i="14" s="1"/>
  <c r="Z139" i="13"/>
  <c r="O18" i="14" s="1"/>
  <c r="X139" i="13"/>
  <c r="M18" i="14" s="1"/>
  <c r="W139" i="13"/>
  <c r="L18" i="14" s="1"/>
  <c r="V139" i="13"/>
  <c r="K18" i="14" s="1"/>
  <c r="T139" i="13"/>
  <c r="I18" i="14" s="1"/>
  <c r="S139" i="13"/>
  <c r="H18" i="14" s="1"/>
  <c r="R139" i="13"/>
  <c r="G18" i="14" s="1"/>
  <c r="O139" i="13"/>
  <c r="F18" i="14" s="1"/>
  <c r="N139" i="13"/>
  <c r="E18" i="14" s="1"/>
  <c r="M139" i="13"/>
  <c r="D18" i="14" s="1"/>
  <c r="AG138" i="13"/>
  <c r="AC138"/>
  <c r="Y138"/>
  <c r="U138"/>
  <c r="AG137"/>
  <c r="AC137"/>
  <c r="Y137"/>
  <c r="U137"/>
  <c r="AG136"/>
  <c r="AC136"/>
  <c r="Y136"/>
  <c r="U136"/>
  <c r="AG135"/>
  <c r="AC135"/>
  <c r="Y135"/>
  <c r="U135"/>
  <c r="AG134"/>
  <c r="AC134"/>
  <c r="Y134"/>
  <c r="U134"/>
  <c r="AG133"/>
  <c r="AC133"/>
  <c r="Y133"/>
  <c r="U133"/>
  <c r="AG132"/>
  <c r="AC132"/>
  <c r="Y132"/>
  <c r="U132"/>
  <c r="AG131"/>
  <c r="AC131"/>
  <c r="Y131"/>
  <c r="U131"/>
  <c r="AG130"/>
  <c r="AC130"/>
  <c r="Y130"/>
  <c r="U130"/>
  <c r="AG129"/>
  <c r="AC129"/>
  <c r="Y129"/>
  <c r="Y139" s="1"/>
  <c r="N18" i="14" s="1"/>
  <c r="U129" i="13"/>
  <c r="AF127"/>
  <c r="U17" i="14" s="1"/>
  <c r="AE127" i="13"/>
  <c r="T17" i="14" s="1"/>
  <c r="AD127" i="13"/>
  <c r="S17" i="14" s="1"/>
  <c r="AB127" i="13"/>
  <c r="Q17" i="14" s="1"/>
  <c r="AA127" i="13"/>
  <c r="P17" i="14" s="1"/>
  <c r="Z127" i="13"/>
  <c r="O17" i="14" s="1"/>
  <c r="X127" i="13"/>
  <c r="M17" i="14" s="1"/>
  <c r="W127" i="13"/>
  <c r="L17" i="14" s="1"/>
  <c r="V127" i="13"/>
  <c r="K17" i="14" s="1"/>
  <c r="T127" i="13"/>
  <c r="I17" i="14" s="1"/>
  <c r="S127" i="13"/>
  <c r="H17" i="14" s="1"/>
  <c r="R127" i="13"/>
  <c r="G17" i="14" s="1"/>
  <c r="O127" i="13"/>
  <c r="F17" i="14" s="1"/>
  <c r="N127" i="13"/>
  <c r="E17" i="14" s="1"/>
  <c r="M127" i="13"/>
  <c r="D17" i="14" s="1"/>
  <c r="K127" i="13"/>
  <c r="C17" i="14" s="1"/>
  <c r="J127" i="13"/>
  <c r="B17" i="14" s="1"/>
  <c r="AG126" i="13"/>
  <c r="AC126"/>
  <c r="Y126"/>
  <c r="U126"/>
  <c r="AG125"/>
  <c r="AC125"/>
  <c r="Y125"/>
  <c r="U125"/>
  <c r="AG124"/>
  <c r="AC124"/>
  <c r="Y124"/>
  <c r="U124"/>
  <c r="AG123"/>
  <c r="AC123"/>
  <c r="Y123"/>
  <c r="U123"/>
  <c r="AG122"/>
  <c r="AC122"/>
  <c r="Y122"/>
  <c r="U122"/>
  <c r="AG121"/>
  <c r="AC121"/>
  <c r="Y121"/>
  <c r="U121"/>
  <c r="AG120"/>
  <c r="AC120"/>
  <c r="Y120"/>
  <c r="U120"/>
  <c r="AG119"/>
  <c r="AC119"/>
  <c r="Y119"/>
  <c r="U119"/>
  <c r="AG118"/>
  <c r="AC118"/>
  <c r="Y118"/>
  <c r="U118"/>
  <c r="AG117"/>
  <c r="AG127" s="1"/>
  <c r="V17" i="14" s="1"/>
  <c r="AC117" i="13"/>
  <c r="Y117"/>
  <c r="U117"/>
  <c r="AF115"/>
  <c r="U16" i="14" s="1"/>
  <c r="AE115" i="13"/>
  <c r="T16" i="14" s="1"/>
  <c r="AD115" i="13"/>
  <c r="S16" i="14" s="1"/>
  <c r="AB115" i="13"/>
  <c r="Q16" i="14" s="1"/>
  <c r="AA115" i="13"/>
  <c r="P16" i="14" s="1"/>
  <c r="Z115" i="13"/>
  <c r="O16" i="14" s="1"/>
  <c r="X115" i="13"/>
  <c r="M16" i="14" s="1"/>
  <c r="W115" i="13"/>
  <c r="L16" i="14" s="1"/>
  <c r="V115" i="13"/>
  <c r="K16" i="14" s="1"/>
  <c r="T115" i="13"/>
  <c r="I16" i="14" s="1"/>
  <c r="S115" i="13"/>
  <c r="H16" i="14" s="1"/>
  <c r="R115" i="13"/>
  <c r="G16" i="14" s="1"/>
  <c r="O115" i="13"/>
  <c r="F16" i="14" s="1"/>
  <c r="N115" i="13"/>
  <c r="E16" i="14" s="1"/>
  <c r="M115" i="13"/>
  <c r="D16" i="14" s="1"/>
  <c r="K115" i="13"/>
  <c r="C16" i="14" s="1"/>
  <c r="J115" i="13"/>
  <c r="B16" i="14" s="1"/>
  <c r="AG114" i="13"/>
  <c r="AC114"/>
  <c r="Y114"/>
  <c r="U114"/>
  <c r="AH114" s="1"/>
  <c r="AG113"/>
  <c r="AC113"/>
  <c r="Y113"/>
  <c r="U113"/>
  <c r="AG112"/>
  <c r="AC112"/>
  <c r="Y112"/>
  <c r="U112"/>
  <c r="AH112" s="1"/>
  <c r="AG111"/>
  <c r="AC111"/>
  <c r="Y111"/>
  <c r="U111"/>
  <c r="AH111" s="1"/>
  <c r="AG110"/>
  <c r="AC110"/>
  <c r="Y110"/>
  <c r="U110"/>
  <c r="AH110" s="1"/>
  <c r="AG109"/>
  <c r="AC109"/>
  <c r="Y109"/>
  <c r="U109"/>
  <c r="AG108"/>
  <c r="AC108"/>
  <c r="Y108"/>
  <c r="U108"/>
  <c r="AH108" s="1"/>
  <c r="AG107"/>
  <c r="AC107"/>
  <c r="Y107"/>
  <c r="U107"/>
  <c r="AH107" s="1"/>
  <c r="AG106"/>
  <c r="AC106"/>
  <c r="Y106"/>
  <c r="U106"/>
  <c r="AH106" s="1"/>
  <c r="AG105"/>
  <c r="AC105"/>
  <c r="Y105"/>
  <c r="Y115" s="1"/>
  <c r="N16" i="14" s="1"/>
  <c r="U105" i="13"/>
  <c r="AF103"/>
  <c r="U15" i="14" s="1"/>
  <c r="AE103" i="13"/>
  <c r="T15" i="14" s="1"/>
  <c r="AD103" i="13"/>
  <c r="S15" i="14" s="1"/>
  <c r="AB103" i="13"/>
  <c r="Q15" i="14" s="1"/>
  <c r="AA103" i="13"/>
  <c r="P15" i="14" s="1"/>
  <c r="Z103" i="13"/>
  <c r="O15" i="14" s="1"/>
  <c r="X103" i="13"/>
  <c r="M15" i="14" s="1"/>
  <c r="W103" i="13"/>
  <c r="L15" i="14" s="1"/>
  <c r="V103" i="13"/>
  <c r="K15" i="14" s="1"/>
  <c r="T103" i="13"/>
  <c r="I15" i="14" s="1"/>
  <c r="S103" i="13"/>
  <c r="H15" i="14" s="1"/>
  <c r="R103" i="13"/>
  <c r="G15" i="14" s="1"/>
  <c r="O103" i="13"/>
  <c r="F15" i="14" s="1"/>
  <c r="N103" i="13"/>
  <c r="E15" i="14" s="1"/>
  <c r="M103" i="13"/>
  <c r="D15" i="14" s="1"/>
  <c r="K103" i="13"/>
  <c r="C15" i="14" s="1"/>
  <c r="J103" i="13"/>
  <c r="B15" i="14" s="1"/>
  <c r="AG102" i="13"/>
  <c r="AC102"/>
  <c r="Y102"/>
  <c r="U102"/>
  <c r="AG101"/>
  <c r="AC101"/>
  <c r="Y101"/>
  <c r="U101"/>
  <c r="AG100"/>
  <c r="AC100"/>
  <c r="Y100"/>
  <c r="U100"/>
  <c r="AG99"/>
  <c r="AC99"/>
  <c r="Y99"/>
  <c r="U99"/>
  <c r="AG98"/>
  <c r="AC98"/>
  <c r="Y98"/>
  <c r="U98"/>
  <c r="AG97"/>
  <c r="AC97"/>
  <c r="Y97"/>
  <c r="U97"/>
  <c r="AG96"/>
  <c r="AC96"/>
  <c r="Y96"/>
  <c r="U96"/>
  <c r="AG95"/>
  <c r="AC95"/>
  <c r="Y95"/>
  <c r="U95"/>
  <c r="AG94"/>
  <c r="AC94"/>
  <c r="Y94"/>
  <c r="U94"/>
  <c r="AG93"/>
  <c r="AG103" s="1"/>
  <c r="V15" i="14" s="1"/>
  <c r="AC93" i="13"/>
  <c r="Y93"/>
  <c r="U93"/>
  <c r="AF91"/>
  <c r="U14" i="14" s="1"/>
  <c r="AE91" i="13"/>
  <c r="T14" i="14" s="1"/>
  <c r="AD91" i="13"/>
  <c r="S14" i="14" s="1"/>
  <c r="AB91" i="13"/>
  <c r="Q14" i="14" s="1"/>
  <c r="AA91" i="13"/>
  <c r="P14" i="14" s="1"/>
  <c r="Z91" i="13"/>
  <c r="O14" i="14" s="1"/>
  <c r="X91" i="13"/>
  <c r="M14" i="14" s="1"/>
  <c r="W91" i="13"/>
  <c r="L14" i="14" s="1"/>
  <c r="V91" i="13"/>
  <c r="K14" i="14" s="1"/>
  <c r="T91" i="13"/>
  <c r="I14" i="14" s="1"/>
  <c r="S91" i="13"/>
  <c r="H14" i="14" s="1"/>
  <c r="R91" i="13"/>
  <c r="G14" i="14" s="1"/>
  <c r="O91" i="13"/>
  <c r="F14" i="14" s="1"/>
  <c r="N91" i="13"/>
  <c r="E14" i="14" s="1"/>
  <c r="M91" i="13"/>
  <c r="D14" i="14" s="1"/>
  <c r="K91" i="13"/>
  <c r="C14" i="14" s="1"/>
  <c r="J91" i="13"/>
  <c r="B14" i="14" s="1"/>
  <c r="AG90" i="13"/>
  <c r="AC90"/>
  <c r="Y90"/>
  <c r="U90"/>
  <c r="AG89"/>
  <c r="AC89"/>
  <c r="Y89"/>
  <c r="U89"/>
  <c r="AG88"/>
  <c r="AC88"/>
  <c r="Y88"/>
  <c r="U88"/>
  <c r="AG87"/>
  <c r="AC87"/>
  <c r="Y87"/>
  <c r="U87"/>
  <c r="AG86"/>
  <c r="AC86"/>
  <c r="Y86"/>
  <c r="U86"/>
  <c r="AG85"/>
  <c r="AC85"/>
  <c r="Y85"/>
  <c r="U85"/>
  <c r="AG84"/>
  <c r="AC84"/>
  <c r="Y84"/>
  <c r="U84"/>
  <c r="AG83"/>
  <c r="AC83"/>
  <c r="Y83"/>
  <c r="U83"/>
  <c r="AG82"/>
  <c r="AC82"/>
  <c r="Y82"/>
  <c r="U82"/>
  <c r="AG81"/>
  <c r="AC81"/>
  <c r="Y81"/>
  <c r="U81"/>
  <c r="U91" s="1"/>
  <c r="J14" i="14" s="1"/>
  <c r="AF79" i="13"/>
  <c r="U13" i="14" s="1"/>
  <c r="AE79" i="13"/>
  <c r="T13" i="14" s="1"/>
  <c r="AD79" i="13"/>
  <c r="S13" i="14" s="1"/>
  <c r="AB79" i="13"/>
  <c r="Q13" i="14" s="1"/>
  <c r="AA79" i="13"/>
  <c r="P13" i="14" s="1"/>
  <c r="Z79" i="13"/>
  <c r="O13" i="14" s="1"/>
  <c r="X79" i="13"/>
  <c r="M13" i="14" s="1"/>
  <c r="W79" i="13"/>
  <c r="L13" i="14" s="1"/>
  <c r="V79" i="13"/>
  <c r="K13" i="14" s="1"/>
  <c r="T79" i="13"/>
  <c r="I13" i="14" s="1"/>
  <c r="S79" i="13"/>
  <c r="H13" i="14" s="1"/>
  <c r="R79" i="13"/>
  <c r="G13" i="14" s="1"/>
  <c r="O79" i="13"/>
  <c r="F13" i="14" s="1"/>
  <c r="N79" i="13"/>
  <c r="E13" i="14" s="1"/>
  <c r="M79" i="13"/>
  <c r="D13" i="14" s="1"/>
  <c r="K79" i="13"/>
  <c r="C13" i="14" s="1"/>
  <c r="J79" i="13"/>
  <c r="B13" i="14" s="1"/>
  <c r="AG78" i="13"/>
  <c r="AC78"/>
  <c r="Y78"/>
  <c r="U78"/>
  <c r="AG77"/>
  <c r="AC77"/>
  <c r="Y77"/>
  <c r="U77"/>
  <c r="AG76"/>
  <c r="AC76"/>
  <c r="Y76"/>
  <c r="U76"/>
  <c r="AG75"/>
  <c r="AC75"/>
  <c r="Y75"/>
  <c r="U75"/>
  <c r="AG74"/>
  <c r="AC74"/>
  <c r="Y74"/>
  <c r="U74"/>
  <c r="AG73"/>
  <c r="AC73"/>
  <c r="Y73"/>
  <c r="U73"/>
  <c r="AG72"/>
  <c r="AC72"/>
  <c r="Y72"/>
  <c r="U72"/>
  <c r="AG71"/>
  <c r="AC71"/>
  <c r="Y71"/>
  <c r="U71"/>
  <c r="AG70"/>
  <c r="AC70"/>
  <c r="Y70"/>
  <c r="U70"/>
  <c r="AG69"/>
  <c r="AG79" s="1"/>
  <c r="V13" i="14" s="1"/>
  <c r="AC69" i="13"/>
  <c r="AC79" s="1"/>
  <c r="R13" i="14" s="1"/>
  <c r="Y69" i="13"/>
  <c r="Y79" s="1"/>
  <c r="N13" i="14" s="1"/>
  <c r="U69" i="13"/>
  <c r="AF67"/>
  <c r="U12" i="14" s="1"/>
  <c r="AE67" i="13"/>
  <c r="T12" i="14" s="1"/>
  <c r="AD67" i="13"/>
  <c r="S12" i="14" s="1"/>
  <c r="AB67" i="13"/>
  <c r="Q12" i="14" s="1"/>
  <c r="AA67" i="13"/>
  <c r="P12" i="14" s="1"/>
  <c r="Z67" i="13"/>
  <c r="O12" i="14" s="1"/>
  <c r="X67" i="13"/>
  <c r="M12" i="14" s="1"/>
  <c r="W67" i="13"/>
  <c r="L12" i="14" s="1"/>
  <c r="V67" i="13"/>
  <c r="K12" i="14" s="1"/>
  <c r="T67" i="13"/>
  <c r="I12" i="14" s="1"/>
  <c r="S67" i="13"/>
  <c r="H12" i="14" s="1"/>
  <c r="R67" i="13"/>
  <c r="G12" i="14" s="1"/>
  <c r="O67" i="13"/>
  <c r="F12" i="14" s="1"/>
  <c r="N67" i="13"/>
  <c r="E12" i="14" s="1"/>
  <c r="M67" i="13"/>
  <c r="D12" i="14" s="1"/>
  <c r="K67" i="13"/>
  <c r="C12" i="14" s="1"/>
  <c r="J67" i="13"/>
  <c r="B12" i="14" s="1"/>
  <c r="AG66" i="13"/>
  <c r="AC66"/>
  <c r="Y66"/>
  <c r="U66"/>
  <c r="AH66" s="1"/>
  <c r="AG65"/>
  <c r="AC65"/>
  <c r="Y65"/>
  <c r="U65"/>
  <c r="AH65" s="1"/>
  <c r="AG64"/>
  <c r="AC64"/>
  <c r="Y64"/>
  <c r="U64"/>
  <c r="AH64" s="1"/>
  <c r="AG63"/>
  <c r="AC63"/>
  <c r="Y63"/>
  <c r="U63"/>
  <c r="AG62"/>
  <c r="AC62"/>
  <c r="Y62"/>
  <c r="U62"/>
  <c r="AH62" s="1"/>
  <c r="AG61"/>
  <c r="AC61"/>
  <c r="Y61"/>
  <c r="U61"/>
  <c r="AH61" s="1"/>
  <c r="AG60"/>
  <c r="AC60"/>
  <c r="Y60"/>
  <c r="U60"/>
  <c r="AH60" s="1"/>
  <c r="AG59"/>
  <c r="AC59"/>
  <c r="Y59"/>
  <c r="U59"/>
  <c r="AG58"/>
  <c r="AC58"/>
  <c r="Y58"/>
  <c r="U58"/>
  <c r="AH58" s="1"/>
  <c r="AG57"/>
  <c r="AC57"/>
  <c r="Y57"/>
  <c r="U57"/>
  <c r="U67" s="1"/>
  <c r="J12" i="14" s="1"/>
  <c r="AF55" i="13"/>
  <c r="U11" i="14" s="1"/>
  <c r="AE55" i="13"/>
  <c r="T11" i="14" s="1"/>
  <c r="AD55" i="13"/>
  <c r="S11" i="14" s="1"/>
  <c r="AB55" i="13"/>
  <c r="Q11" i="14" s="1"/>
  <c r="AA55" i="13"/>
  <c r="P11" i="14" s="1"/>
  <c r="Z55" i="13"/>
  <c r="O11" i="14" s="1"/>
  <c r="X55" i="13"/>
  <c r="M11" i="14" s="1"/>
  <c r="W55" i="13"/>
  <c r="L11" i="14" s="1"/>
  <c r="V55" i="13"/>
  <c r="K11" i="14" s="1"/>
  <c r="T55" i="13"/>
  <c r="I11" i="14" s="1"/>
  <c r="S55" i="13"/>
  <c r="H11" i="14" s="1"/>
  <c r="R55" i="13"/>
  <c r="G11" i="14" s="1"/>
  <c r="O55" i="13"/>
  <c r="F11" i="14" s="1"/>
  <c r="N55" i="13"/>
  <c r="E11" i="14" s="1"/>
  <c r="M55" i="13"/>
  <c r="D11" i="14" s="1"/>
  <c r="K55" i="13"/>
  <c r="C11" i="14" s="1"/>
  <c r="J55" i="13"/>
  <c r="B11" i="14" s="1"/>
  <c r="AG54" i="13"/>
  <c r="AC54"/>
  <c r="Y54"/>
  <c r="U54"/>
  <c r="AG53"/>
  <c r="AC53"/>
  <c r="Y53"/>
  <c r="U53"/>
  <c r="AG52"/>
  <c r="AC52"/>
  <c r="Y52"/>
  <c r="U52"/>
  <c r="AG51"/>
  <c r="AC51"/>
  <c r="Y51"/>
  <c r="U51"/>
  <c r="AG50"/>
  <c r="AC50"/>
  <c r="Y50"/>
  <c r="U50"/>
  <c r="AG49"/>
  <c r="AC49"/>
  <c r="Y49"/>
  <c r="U49"/>
  <c r="AG48"/>
  <c r="AC48"/>
  <c r="Y48"/>
  <c r="U48"/>
  <c r="AG47"/>
  <c r="AC47"/>
  <c r="Y47"/>
  <c r="U47"/>
  <c r="AG46"/>
  <c r="AC46"/>
  <c r="Y46"/>
  <c r="U46"/>
  <c r="AG45"/>
  <c r="AG55" s="1"/>
  <c r="V11" i="14" s="1"/>
  <c r="AC45" i="13"/>
  <c r="AC55" s="1"/>
  <c r="R11" i="14" s="1"/>
  <c r="Y45" i="13"/>
  <c r="Y55" s="1"/>
  <c r="N11" i="14" s="1"/>
  <c r="U45" i="13"/>
  <c r="AF43"/>
  <c r="U10" i="14" s="1"/>
  <c r="AE43" i="13"/>
  <c r="T10" i="14" s="1"/>
  <c r="AD43" i="13"/>
  <c r="S10" i="14" s="1"/>
  <c r="AB43" i="13"/>
  <c r="Q10" i="14" s="1"/>
  <c r="AA43" i="13"/>
  <c r="P10" i="14" s="1"/>
  <c r="Z43" i="13"/>
  <c r="O10" i="14" s="1"/>
  <c r="X43" i="13"/>
  <c r="M10" i="14" s="1"/>
  <c r="W43" i="13"/>
  <c r="L10" i="14" s="1"/>
  <c r="V43" i="13"/>
  <c r="K10" i="14" s="1"/>
  <c r="T43" i="13"/>
  <c r="I10" i="14" s="1"/>
  <c r="S43" i="13"/>
  <c r="H10" i="14" s="1"/>
  <c r="R43" i="13"/>
  <c r="G10" i="14" s="1"/>
  <c r="O43" i="13"/>
  <c r="F10" i="14" s="1"/>
  <c r="N43" i="13"/>
  <c r="E10" i="14" s="1"/>
  <c r="M43" i="13"/>
  <c r="D10" i="14" s="1"/>
  <c r="K43" i="13"/>
  <c r="C10" i="14" s="1"/>
  <c r="J43" i="13"/>
  <c r="B10" i="14" s="1"/>
  <c r="AG42" i="13"/>
  <c r="AC42"/>
  <c r="Y42"/>
  <c r="U42"/>
  <c r="AG41"/>
  <c r="AC41"/>
  <c r="Y41"/>
  <c r="U41"/>
  <c r="AG40"/>
  <c r="AC40"/>
  <c r="Y40"/>
  <c r="U40"/>
  <c r="AG39"/>
  <c r="AC39"/>
  <c r="Y39"/>
  <c r="U39"/>
  <c r="AG38"/>
  <c r="AC38"/>
  <c r="Y38"/>
  <c r="U38"/>
  <c r="AG37"/>
  <c r="AC37"/>
  <c r="Y37"/>
  <c r="U37"/>
  <c r="AG36"/>
  <c r="AC36"/>
  <c r="Y36"/>
  <c r="U36"/>
  <c r="AG35"/>
  <c r="AC35"/>
  <c r="Y35"/>
  <c r="U35"/>
  <c r="AG34"/>
  <c r="AC34"/>
  <c r="Y34"/>
  <c r="U34"/>
  <c r="AG33"/>
  <c r="AC33"/>
  <c r="Y33"/>
  <c r="U33"/>
  <c r="U43" s="1"/>
  <c r="J10" i="14" s="1"/>
  <c r="AF31" i="13"/>
  <c r="U9" i="14" s="1"/>
  <c r="AE31" i="13"/>
  <c r="T9" i="14" s="1"/>
  <c r="AD31" i="13"/>
  <c r="S9" i="14" s="1"/>
  <c r="AB31" i="13"/>
  <c r="Q9" i="14" s="1"/>
  <c r="AA31" i="13"/>
  <c r="P9" i="14" s="1"/>
  <c r="Z31" i="13"/>
  <c r="O9" i="14" s="1"/>
  <c r="X31" i="13"/>
  <c r="M9" i="14" s="1"/>
  <c r="W31" i="13"/>
  <c r="L9" i="14" s="1"/>
  <c r="V31" i="13"/>
  <c r="K9" i="14" s="1"/>
  <c r="T31" i="13"/>
  <c r="I9" i="14" s="1"/>
  <c r="S31" i="13"/>
  <c r="H9" i="14" s="1"/>
  <c r="R31" i="13"/>
  <c r="G9" i="14" s="1"/>
  <c r="O31" i="13"/>
  <c r="F9" i="14" s="1"/>
  <c r="N31" i="13"/>
  <c r="E9" i="14" s="1"/>
  <c r="M31" i="13"/>
  <c r="D9" i="14" s="1"/>
  <c r="K31" i="13"/>
  <c r="C9" i="14" s="1"/>
  <c r="J31" i="13"/>
  <c r="B9" i="14" s="1"/>
  <c r="AG30" i="13"/>
  <c r="AC30"/>
  <c r="Y30"/>
  <c r="U30"/>
  <c r="AG29"/>
  <c r="AC29"/>
  <c r="Y29"/>
  <c r="U29"/>
  <c r="AG28"/>
  <c r="AC28"/>
  <c r="Y28"/>
  <c r="U28"/>
  <c r="AG27"/>
  <c r="AC27"/>
  <c r="Y27"/>
  <c r="U27"/>
  <c r="AG26"/>
  <c r="AC26"/>
  <c r="Y26"/>
  <c r="U26"/>
  <c r="AG25"/>
  <c r="AC25"/>
  <c r="Y25"/>
  <c r="U25"/>
  <c r="AG24"/>
  <c r="AC24"/>
  <c r="Y24"/>
  <c r="U24"/>
  <c r="AG23"/>
  <c r="AC23"/>
  <c r="Y23"/>
  <c r="U23"/>
  <c r="AG22"/>
  <c r="AC22"/>
  <c r="Y22"/>
  <c r="U22"/>
  <c r="AG21"/>
  <c r="AG31" s="1"/>
  <c r="V9" i="14" s="1"/>
  <c r="AC21" i="13"/>
  <c r="Y21"/>
  <c r="Y31" s="1"/>
  <c r="N9" i="14" s="1"/>
  <c r="U21" i="13"/>
  <c r="U31" s="1"/>
  <c r="J9" i="14" s="1"/>
  <c r="AF19" i="13"/>
  <c r="AE19"/>
  <c r="AD19"/>
  <c r="AB19"/>
  <c r="AA19"/>
  <c r="Z19"/>
  <c r="X19"/>
  <c r="W19"/>
  <c r="V19"/>
  <c r="T19"/>
  <c r="S19"/>
  <c r="R19"/>
  <c r="O19"/>
  <c r="F8" i="14" s="1"/>
  <c r="N19" i="13"/>
  <c r="M19"/>
  <c r="K19"/>
  <c r="J19"/>
  <c r="B8" i="14" s="1"/>
  <c r="AG18" i="13"/>
  <c r="AC18"/>
  <c r="Y18"/>
  <c r="U18"/>
  <c r="AH18" s="1"/>
  <c r="AG17"/>
  <c r="AC17"/>
  <c r="Y17"/>
  <c r="U17"/>
  <c r="AH17" s="1"/>
  <c r="AG16"/>
  <c r="AC16"/>
  <c r="Y16"/>
  <c r="U16"/>
  <c r="AH16" s="1"/>
  <c r="AG15"/>
  <c r="AC15"/>
  <c r="Y15"/>
  <c r="U15"/>
  <c r="AH15" s="1"/>
  <c r="AG14"/>
  <c r="AC14"/>
  <c r="Y14"/>
  <c r="U14"/>
  <c r="AH14" s="1"/>
  <c r="AG13"/>
  <c r="AC13"/>
  <c r="Y13"/>
  <c r="U13"/>
  <c r="AH13" s="1"/>
  <c r="AG12"/>
  <c r="AC12"/>
  <c r="Y12"/>
  <c r="U12"/>
  <c r="AH12" s="1"/>
  <c r="AG11"/>
  <c r="AC11"/>
  <c r="Y11"/>
  <c r="U11"/>
  <c r="AH11" s="1"/>
  <c r="AG10"/>
  <c r="AC10"/>
  <c r="Y10"/>
  <c r="U10"/>
  <c r="AG9"/>
  <c r="AG19" s="1"/>
  <c r="AC9"/>
  <c r="AC19" s="1"/>
  <c r="Y9"/>
  <c r="Y19" s="1"/>
  <c r="U9"/>
  <c r="AH9" s="1"/>
  <c r="C18" i="12"/>
  <c r="B18"/>
  <c r="Y17"/>
  <c r="A5"/>
  <c r="A24" s="1"/>
  <c r="A3"/>
  <c r="A1"/>
  <c r="A191" i="11"/>
  <c r="AF190"/>
  <c r="U23" i="12" s="1"/>
  <c r="AE190" i="11"/>
  <c r="T23" i="12" s="1"/>
  <c r="AD190" i="11"/>
  <c r="S23" i="12" s="1"/>
  <c r="AB190" i="11"/>
  <c r="Q23" i="12" s="1"/>
  <c r="AA190" i="11"/>
  <c r="P23" i="12" s="1"/>
  <c r="Z190" i="11"/>
  <c r="O23" i="12" s="1"/>
  <c r="X190" i="11"/>
  <c r="M23" i="12" s="1"/>
  <c r="W190" i="11"/>
  <c r="L23" i="12" s="1"/>
  <c r="V190" i="11"/>
  <c r="K23" i="12" s="1"/>
  <c r="T190" i="11"/>
  <c r="I23" i="12" s="1"/>
  <c r="S190" i="11"/>
  <c r="H23" i="12" s="1"/>
  <c r="R190" i="11"/>
  <c r="G23" i="12" s="1"/>
  <c r="O190" i="11"/>
  <c r="F23" i="12" s="1"/>
  <c r="N190" i="11"/>
  <c r="E23" i="12" s="1"/>
  <c r="M190" i="11"/>
  <c r="D23" i="12" s="1"/>
  <c r="K190" i="11"/>
  <c r="C23" i="12" s="1"/>
  <c r="B23"/>
  <c r="AG189" i="11"/>
  <c r="AC189"/>
  <c r="AC190" s="1"/>
  <c r="R23" i="12" s="1"/>
  <c r="Y189" i="11"/>
  <c r="Y190" s="1"/>
  <c r="N23" i="12" s="1"/>
  <c r="U189" i="11"/>
  <c r="AF187"/>
  <c r="U22" i="12" s="1"/>
  <c r="AE187" i="11"/>
  <c r="T22" i="12" s="1"/>
  <c r="AD187" i="11"/>
  <c r="S22" i="12" s="1"/>
  <c r="AB187" i="11"/>
  <c r="Q22" i="12" s="1"/>
  <c r="AA187" i="11"/>
  <c r="P22" i="12" s="1"/>
  <c r="Z187" i="11"/>
  <c r="O22" i="12" s="1"/>
  <c r="X187" i="11"/>
  <c r="M22" i="12" s="1"/>
  <c r="W187" i="11"/>
  <c r="L22" i="12" s="1"/>
  <c r="V187" i="11"/>
  <c r="K22" i="12" s="1"/>
  <c r="T187" i="11"/>
  <c r="I22" i="12" s="1"/>
  <c r="S187" i="11"/>
  <c r="H22" i="12" s="1"/>
  <c r="R187" i="11"/>
  <c r="G22" i="12" s="1"/>
  <c r="O187" i="11"/>
  <c r="F22" i="12" s="1"/>
  <c r="N187" i="11"/>
  <c r="E22" i="12" s="1"/>
  <c r="M187" i="11"/>
  <c r="D22" i="12" s="1"/>
  <c r="K187" i="11"/>
  <c r="C22" i="12" s="1"/>
  <c r="J187" i="11"/>
  <c r="B22" i="12" s="1"/>
  <c r="AG186" i="11"/>
  <c r="AC186"/>
  <c r="Y186"/>
  <c r="U186"/>
  <c r="AH186" s="1"/>
  <c r="AG185"/>
  <c r="AC185"/>
  <c r="Y185"/>
  <c r="U185"/>
  <c r="AH185" s="1"/>
  <c r="AG184"/>
  <c r="AC184"/>
  <c r="Y184"/>
  <c r="U184"/>
  <c r="AH184" s="1"/>
  <c r="AI184" s="1"/>
  <c r="AG183"/>
  <c r="AC183"/>
  <c r="Y183"/>
  <c r="U183"/>
  <c r="AG182"/>
  <c r="AC182"/>
  <c r="Y182"/>
  <c r="U182"/>
  <c r="AH182" s="1"/>
  <c r="AG181"/>
  <c r="AC181"/>
  <c r="Y181"/>
  <c r="U181"/>
  <c r="AH181" s="1"/>
  <c r="AG180"/>
  <c r="AC180"/>
  <c r="Y180"/>
  <c r="U180"/>
  <c r="AG179"/>
  <c r="AC179"/>
  <c r="Y179"/>
  <c r="U179"/>
  <c r="AG178"/>
  <c r="AC178"/>
  <c r="Y178"/>
  <c r="U178"/>
  <c r="AH178" s="1"/>
  <c r="AG177"/>
  <c r="AC177"/>
  <c r="Y177"/>
  <c r="U177"/>
  <c r="U187" s="1"/>
  <c r="J22" i="12" s="1"/>
  <c r="AF175" i="11"/>
  <c r="U21" i="12" s="1"/>
  <c r="AE175" i="11"/>
  <c r="T21" i="12" s="1"/>
  <c r="AD175" i="11"/>
  <c r="S21" i="12" s="1"/>
  <c r="AB175" i="11"/>
  <c r="Q21" i="12" s="1"/>
  <c r="AA175" i="11"/>
  <c r="P21" i="12" s="1"/>
  <c r="Z175" i="11"/>
  <c r="O21" i="12" s="1"/>
  <c r="X175" i="11"/>
  <c r="M21" i="12" s="1"/>
  <c r="W175" i="11"/>
  <c r="L21" i="12" s="1"/>
  <c r="V175" i="11"/>
  <c r="K21" i="12" s="1"/>
  <c r="T175" i="11"/>
  <c r="I21" i="12" s="1"/>
  <c r="S175" i="11"/>
  <c r="H21" i="12" s="1"/>
  <c r="R175" i="11"/>
  <c r="G21" i="12" s="1"/>
  <c r="O175" i="11"/>
  <c r="F21" i="12" s="1"/>
  <c r="N175" i="11"/>
  <c r="E21" i="12" s="1"/>
  <c r="M175" i="11"/>
  <c r="D21" i="12" s="1"/>
  <c r="K175" i="11"/>
  <c r="C21" i="12" s="1"/>
  <c r="J175" i="11"/>
  <c r="B21" i="12" s="1"/>
  <c r="AG174" i="11"/>
  <c r="AC174"/>
  <c r="Y174"/>
  <c r="U174"/>
  <c r="AG173"/>
  <c r="AC173"/>
  <c r="Y173"/>
  <c r="U173"/>
  <c r="AG172"/>
  <c r="AC172"/>
  <c r="Y172"/>
  <c r="U172"/>
  <c r="AG171"/>
  <c r="AC171"/>
  <c r="Y171"/>
  <c r="U171"/>
  <c r="AG170"/>
  <c r="AC170"/>
  <c r="Y170"/>
  <c r="U170"/>
  <c r="AG169"/>
  <c r="AC169"/>
  <c r="Y169"/>
  <c r="U169"/>
  <c r="AG168"/>
  <c r="AC168"/>
  <c r="Y168"/>
  <c r="U168"/>
  <c r="AG167"/>
  <c r="AC167"/>
  <c r="Y167"/>
  <c r="U167"/>
  <c r="AG166"/>
  <c r="AC166"/>
  <c r="Y166"/>
  <c r="U166"/>
  <c r="AG165"/>
  <c r="AC165"/>
  <c r="AC175" s="1"/>
  <c r="R21" i="12" s="1"/>
  <c r="Y165" i="11"/>
  <c r="Y175" s="1"/>
  <c r="N21" i="12" s="1"/>
  <c r="U165" i="11"/>
  <c r="AF163"/>
  <c r="U20" i="12" s="1"/>
  <c r="AE163" i="11"/>
  <c r="T20" i="12" s="1"/>
  <c r="AD163" i="11"/>
  <c r="S20" i="12" s="1"/>
  <c r="AB163" i="11"/>
  <c r="Q20" i="12" s="1"/>
  <c r="AA163" i="11"/>
  <c r="P20" i="12" s="1"/>
  <c r="Z163" i="11"/>
  <c r="O20" i="12" s="1"/>
  <c r="X163" i="11"/>
  <c r="M20" i="12" s="1"/>
  <c r="W163" i="11"/>
  <c r="L20" i="12" s="1"/>
  <c r="V163" i="11"/>
  <c r="K20" i="12" s="1"/>
  <c r="T163" i="11"/>
  <c r="I20" i="12" s="1"/>
  <c r="S163" i="11"/>
  <c r="H20" i="12" s="1"/>
  <c r="R163" i="11"/>
  <c r="G20" i="12" s="1"/>
  <c r="O163" i="11"/>
  <c r="F20" i="12" s="1"/>
  <c r="N163" i="11"/>
  <c r="E20" i="12" s="1"/>
  <c r="M163" i="11"/>
  <c r="D20" i="12" s="1"/>
  <c r="K163" i="11"/>
  <c r="C20" i="12" s="1"/>
  <c r="J163" i="11"/>
  <c r="B20" i="12" s="1"/>
  <c r="AG162" i="11"/>
  <c r="AC162"/>
  <c r="Y162"/>
  <c r="U162"/>
  <c r="AG161"/>
  <c r="AC161"/>
  <c r="Y161"/>
  <c r="U161"/>
  <c r="AG160"/>
  <c r="AC160"/>
  <c r="Y160"/>
  <c r="U160"/>
  <c r="AG159"/>
  <c r="AC159"/>
  <c r="Y159"/>
  <c r="U159"/>
  <c r="AG158"/>
  <c r="AC158"/>
  <c r="Y158"/>
  <c r="U158"/>
  <c r="AG157"/>
  <c r="AC157"/>
  <c r="Y157"/>
  <c r="U157"/>
  <c r="AG156"/>
  <c r="AC156"/>
  <c r="Y156"/>
  <c r="U156"/>
  <c r="AG155"/>
  <c r="AC155"/>
  <c r="Y155"/>
  <c r="U155"/>
  <c r="AG154"/>
  <c r="AC154"/>
  <c r="Y154"/>
  <c r="U154"/>
  <c r="AG153"/>
  <c r="AG163" s="1"/>
  <c r="V20" i="12" s="1"/>
  <c r="AC153" i="11"/>
  <c r="Y153"/>
  <c r="U153"/>
  <c r="AF151"/>
  <c r="U19" i="12" s="1"/>
  <c r="AE151" i="11"/>
  <c r="T19" i="12" s="1"/>
  <c r="AD151" i="11"/>
  <c r="S19" i="12" s="1"/>
  <c r="AB151" i="11"/>
  <c r="Q19" i="12" s="1"/>
  <c r="AA151" i="11"/>
  <c r="P19" i="12" s="1"/>
  <c r="Z151" i="11"/>
  <c r="O19" i="12" s="1"/>
  <c r="X151" i="11"/>
  <c r="M19" i="12" s="1"/>
  <c r="W151" i="11"/>
  <c r="L19" i="12" s="1"/>
  <c r="V151" i="11"/>
  <c r="K19" i="12" s="1"/>
  <c r="T151" i="11"/>
  <c r="I19" i="12" s="1"/>
  <c r="S151" i="11"/>
  <c r="H19" i="12" s="1"/>
  <c r="R151" i="11"/>
  <c r="G19" i="12" s="1"/>
  <c r="O151" i="11"/>
  <c r="F19" i="12" s="1"/>
  <c r="N151" i="11"/>
  <c r="E19" i="12" s="1"/>
  <c r="M151" i="11"/>
  <c r="D19" i="12" s="1"/>
  <c r="K151" i="11"/>
  <c r="C19" i="12" s="1"/>
  <c r="J151" i="11"/>
  <c r="B19" i="12" s="1"/>
  <c r="AG150" i="11"/>
  <c r="AC150"/>
  <c r="Y150"/>
  <c r="U150"/>
  <c r="AG149"/>
  <c r="AC149"/>
  <c r="Y149"/>
  <c r="U149"/>
  <c r="AG148"/>
  <c r="AC148"/>
  <c r="Y148"/>
  <c r="U148"/>
  <c r="AG147"/>
  <c r="AC147"/>
  <c r="Y147"/>
  <c r="U147"/>
  <c r="AG146"/>
  <c r="AC146"/>
  <c r="Y146"/>
  <c r="U146"/>
  <c r="AG145"/>
  <c r="AC145"/>
  <c r="Y145"/>
  <c r="U145"/>
  <c r="AG144"/>
  <c r="AC144"/>
  <c r="Y144"/>
  <c r="U144"/>
  <c r="AG143"/>
  <c r="AC143"/>
  <c r="Y143"/>
  <c r="U143"/>
  <c r="AG142"/>
  <c r="AC142"/>
  <c r="Y142"/>
  <c r="U142"/>
  <c r="AG141"/>
  <c r="AC141"/>
  <c r="Y141"/>
  <c r="U141"/>
  <c r="AF139"/>
  <c r="U18" i="12" s="1"/>
  <c r="AE139" i="11"/>
  <c r="T18" i="12" s="1"/>
  <c r="AD139" i="11"/>
  <c r="S18" i="12" s="1"/>
  <c r="AB139" i="11"/>
  <c r="Q18" i="12" s="1"/>
  <c r="AA139" i="11"/>
  <c r="P18" i="12" s="1"/>
  <c r="Z139" i="11"/>
  <c r="O18" i="12" s="1"/>
  <c r="X139" i="11"/>
  <c r="M18" i="12" s="1"/>
  <c r="W139" i="11"/>
  <c r="L18" i="12" s="1"/>
  <c r="V139" i="11"/>
  <c r="K18" i="12" s="1"/>
  <c r="T139" i="11"/>
  <c r="I18" i="12" s="1"/>
  <c r="S139" i="11"/>
  <c r="H18" i="12" s="1"/>
  <c r="R139" i="11"/>
  <c r="G18" i="12" s="1"/>
  <c r="O139" i="11"/>
  <c r="F18" i="12" s="1"/>
  <c r="N139" i="11"/>
  <c r="E18" i="12" s="1"/>
  <c r="M139" i="11"/>
  <c r="D18" i="12" s="1"/>
  <c r="AG138" i="11"/>
  <c r="AC138"/>
  <c r="Y138"/>
  <c r="U138"/>
  <c r="AG137"/>
  <c r="AC137"/>
  <c r="Y137"/>
  <c r="U137"/>
  <c r="AG136"/>
  <c r="AC136"/>
  <c r="Y136"/>
  <c r="U136"/>
  <c r="AG135"/>
  <c r="AC135"/>
  <c r="Y135"/>
  <c r="U135"/>
  <c r="AG134"/>
  <c r="AC134"/>
  <c r="Y134"/>
  <c r="U134"/>
  <c r="AG133"/>
  <c r="AC133"/>
  <c r="Y133"/>
  <c r="U133"/>
  <c r="AG132"/>
  <c r="AC132"/>
  <c r="Y132"/>
  <c r="U132"/>
  <c r="AG131"/>
  <c r="AC131"/>
  <c r="Y131"/>
  <c r="U131"/>
  <c r="AG130"/>
  <c r="AC130"/>
  <c r="Y130"/>
  <c r="U130"/>
  <c r="AG129"/>
  <c r="AC129"/>
  <c r="Y129"/>
  <c r="U129"/>
  <c r="U139" s="1"/>
  <c r="J18" i="12" s="1"/>
  <c r="AF127" i="11"/>
  <c r="U17" i="12" s="1"/>
  <c r="AE127" i="11"/>
  <c r="T17" i="12" s="1"/>
  <c r="AD127" i="11"/>
  <c r="S17" i="12" s="1"/>
  <c r="AB127" i="11"/>
  <c r="Q17" i="12" s="1"/>
  <c r="AA127" i="11"/>
  <c r="P17" i="12" s="1"/>
  <c r="Z127" i="11"/>
  <c r="O17" i="12" s="1"/>
  <c r="X127" i="11"/>
  <c r="M17" i="12" s="1"/>
  <c r="W127" i="11"/>
  <c r="L17" i="12" s="1"/>
  <c r="V127" i="11"/>
  <c r="K17" i="12" s="1"/>
  <c r="T127" i="11"/>
  <c r="I17" i="12" s="1"/>
  <c r="S127" i="11"/>
  <c r="H17" i="12" s="1"/>
  <c r="R127" i="11"/>
  <c r="G17" i="12" s="1"/>
  <c r="O127" i="11"/>
  <c r="F17" i="12" s="1"/>
  <c r="N127" i="11"/>
  <c r="E17" i="12" s="1"/>
  <c r="M127" i="11"/>
  <c r="D17" i="12" s="1"/>
  <c r="K127" i="11"/>
  <c r="C17" i="12" s="1"/>
  <c r="J127" i="11"/>
  <c r="B17" i="12" s="1"/>
  <c r="AG126" i="11"/>
  <c r="AC126"/>
  <c r="Y126"/>
  <c r="U126"/>
  <c r="AG125"/>
  <c r="AC125"/>
  <c r="Y125"/>
  <c r="U125"/>
  <c r="AH125" s="1"/>
  <c r="AG124"/>
  <c r="AC124"/>
  <c r="Y124"/>
  <c r="U124"/>
  <c r="AG123"/>
  <c r="AC123"/>
  <c r="Y123"/>
  <c r="U123"/>
  <c r="AG122"/>
  <c r="AC122"/>
  <c r="Y122"/>
  <c r="U122"/>
  <c r="AH122" s="1"/>
  <c r="AG121"/>
  <c r="AC121"/>
  <c r="Y121"/>
  <c r="U121"/>
  <c r="AH121" s="1"/>
  <c r="AG120"/>
  <c r="AC120"/>
  <c r="Y120"/>
  <c r="U120"/>
  <c r="AH120" s="1"/>
  <c r="AI120" s="1"/>
  <c r="AG119"/>
  <c r="AC119"/>
  <c r="Y119"/>
  <c r="U119"/>
  <c r="AG118"/>
  <c r="AC118"/>
  <c r="Y118"/>
  <c r="U118"/>
  <c r="AH118" s="1"/>
  <c r="AG117"/>
  <c r="AC117"/>
  <c r="AC127" s="1"/>
  <c r="R17" i="12" s="1"/>
  <c r="Y117" i="11"/>
  <c r="U117"/>
  <c r="AF115"/>
  <c r="U16" i="12" s="1"/>
  <c r="AE115" i="11"/>
  <c r="T16" i="12" s="1"/>
  <c r="AD115" i="11"/>
  <c r="S16" i="12" s="1"/>
  <c r="AB115" i="11"/>
  <c r="Q16" i="12" s="1"/>
  <c r="AA115" i="11"/>
  <c r="P16" i="12" s="1"/>
  <c r="Z115" i="11"/>
  <c r="O16" i="12" s="1"/>
  <c r="X115" i="11"/>
  <c r="M16" i="12" s="1"/>
  <c r="W115" i="11"/>
  <c r="L16" i="12" s="1"/>
  <c r="V115" i="11"/>
  <c r="K16" i="12" s="1"/>
  <c r="T115" i="11"/>
  <c r="I16" i="12" s="1"/>
  <c r="S115" i="11"/>
  <c r="H16" i="12" s="1"/>
  <c r="R115" i="11"/>
  <c r="G16" i="12" s="1"/>
  <c r="O115" i="11"/>
  <c r="F16" i="12" s="1"/>
  <c r="N115" i="11"/>
  <c r="E16" i="12" s="1"/>
  <c r="M115" i="11"/>
  <c r="D16" i="12" s="1"/>
  <c r="K115" i="11"/>
  <c r="C16" i="12" s="1"/>
  <c r="J115" i="11"/>
  <c r="B16" i="12" s="1"/>
  <c r="AG114" i="11"/>
  <c r="AC114"/>
  <c r="Y114"/>
  <c r="U114"/>
  <c r="AG113"/>
  <c r="AC113"/>
  <c r="Y113"/>
  <c r="U113"/>
  <c r="AG112"/>
  <c r="AC112"/>
  <c r="Y112"/>
  <c r="U112"/>
  <c r="AG111"/>
  <c r="AC111"/>
  <c r="Y111"/>
  <c r="U111"/>
  <c r="AG110"/>
  <c r="AC110"/>
  <c r="Y110"/>
  <c r="U110"/>
  <c r="AG109"/>
  <c r="AC109"/>
  <c r="Y109"/>
  <c r="U109"/>
  <c r="AG108"/>
  <c r="AC108"/>
  <c r="Y108"/>
  <c r="U108"/>
  <c r="AG107"/>
  <c r="AC107"/>
  <c r="Y107"/>
  <c r="U107"/>
  <c r="AG106"/>
  <c r="AC106"/>
  <c r="Y106"/>
  <c r="U106"/>
  <c r="AG105"/>
  <c r="AC105"/>
  <c r="AC115" s="1"/>
  <c r="R16" i="12" s="1"/>
  <c r="Y105" i="11"/>
  <c r="U105"/>
  <c r="AF103"/>
  <c r="U15" i="12" s="1"/>
  <c r="AE103" i="11"/>
  <c r="T15" i="12" s="1"/>
  <c r="AD103" i="11"/>
  <c r="S15" i="12" s="1"/>
  <c r="AB103" i="11"/>
  <c r="Q15" i="12" s="1"/>
  <c r="AA103" i="11"/>
  <c r="P15" i="12" s="1"/>
  <c r="Z103" i="11"/>
  <c r="O15" i="12" s="1"/>
  <c r="X103" i="11"/>
  <c r="M15" i="12" s="1"/>
  <c r="W103" i="11"/>
  <c r="L15" i="12" s="1"/>
  <c r="V103" i="11"/>
  <c r="K15" i="12" s="1"/>
  <c r="T103" i="11"/>
  <c r="I15" i="12" s="1"/>
  <c r="S103" i="11"/>
  <c r="H15" i="12" s="1"/>
  <c r="R103" i="11"/>
  <c r="G15" i="12" s="1"/>
  <c r="O103" i="11"/>
  <c r="F15" i="12" s="1"/>
  <c r="N103" i="11"/>
  <c r="E15" i="12" s="1"/>
  <c r="M103" i="11"/>
  <c r="D15" i="12" s="1"/>
  <c r="K103" i="11"/>
  <c r="C15" i="12" s="1"/>
  <c r="J103" i="11"/>
  <c r="B15" i="12" s="1"/>
  <c r="AG102" i="11"/>
  <c r="AC102"/>
  <c r="Y102"/>
  <c r="U102"/>
  <c r="AG101"/>
  <c r="AC101"/>
  <c r="Y101"/>
  <c r="U101"/>
  <c r="AG100"/>
  <c r="AC100"/>
  <c r="Y100"/>
  <c r="U100"/>
  <c r="AG99"/>
  <c r="AC99"/>
  <c r="Y99"/>
  <c r="U99"/>
  <c r="AG98"/>
  <c r="AC98"/>
  <c r="Y98"/>
  <c r="U98"/>
  <c r="AG97"/>
  <c r="AC97"/>
  <c r="Y97"/>
  <c r="U97"/>
  <c r="AG96"/>
  <c r="AC96"/>
  <c r="Y96"/>
  <c r="U96"/>
  <c r="AG95"/>
  <c r="AC95"/>
  <c r="Y95"/>
  <c r="U95"/>
  <c r="AG94"/>
  <c r="AC94"/>
  <c r="Y94"/>
  <c r="U94"/>
  <c r="AG93"/>
  <c r="AC93"/>
  <c r="Y93"/>
  <c r="Y103" s="1"/>
  <c r="N15" i="12" s="1"/>
  <c r="U93" i="11"/>
  <c r="AF91"/>
  <c r="U14" i="12" s="1"/>
  <c r="AE91" i="11"/>
  <c r="T14" i="12" s="1"/>
  <c r="AD91" i="11"/>
  <c r="S14" i="12" s="1"/>
  <c r="AB91" i="11"/>
  <c r="Q14" i="12" s="1"/>
  <c r="AA91" i="11"/>
  <c r="P14" i="12" s="1"/>
  <c r="Z91" i="11"/>
  <c r="O14" i="12" s="1"/>
  <c r="X91" i="11"/>
  <c r="M14" i="12" s="1"/>
  <c r="W91" i="11"/>
  <c r="L14" i="12" s="1"/>
  <c r="V91" i="11"/>
  <c r="K14" i="12" s="1"/>
  <c r="T91" i="11"/>
  <c r="I14" i="12" s="1"/>
  <c r="S91" i="11"/>
  <c r="H14" i="12" s="1"/>
  <c r="R91" i="11"/>
  <c r="G14" i="12" s="1"/>
  <c r="O91" i="11"/>
  <c r="F14" i="12" s="1"/>
  <c r="N91" i="11"/>
  <c r="E14" i="12" s="1"/>
  <c r="M91" i="11"/>
  <c r="D14" i="12" s="1"/>
  <c r="K91" i="11"/>
  <c r="C14" i="12" s="1"/>
  <c r="J91" i="11"/>
  <c r="B14" i="12" s="1"/>
  <c r="AG90" i="11"/>
  <c r="AC90"/>
  <c r="Y90"/>
  <c r="U90"/>
  <c r="AG89"/>
  <c r="AC89"/>
  <c r="Y89"/>
  <c r="U89"/>
  <c r="AG88"/>
  <c r="AC88"/>
  <c r="Y88"/>
  <c r="U88"/>
  <c r="AG87"/>
  <c r="AC87"/>
  <c r="Y87"/>
  <c r="U87"/>
  <c r="AG86"/>
  <c r="AC86"/>
  <c r="Y86"/>
  <c r="U86"/>
  <c r="AG85"/>
  <c r="AC85"/>
  <c r="Y85"/>
  <c r="U85"/>
  <c r="AG84"/>
  <c r="AC84"/>
  <c r="Y84"/>
  <c r="U84"/>
  <c r="AG83"/>
  <c r="AC83"/>
  <c r="Y83"/>
  <c r="U83"/>
  <c r="AG82"/>
  <c r="AC82"/>
  <c r="Y82"/>
  <c r="U82"/>
  <c r="AG81"/>
  <c r="AC81"/>
  <c r="AC91" s="1"/>
  <c r="R14" i="12" s="1"/>
  <c r="Y81" i="11"/>
  <c r="Y91" s="1"/>
  <c r="N14" i="12" s="1"/>
  <c r="U81" i="11"/>
  <c r="AF79"/>
  <c r="U13" i="12" s="1"/>
  <c r="AE79" i="11"/>
  <c r="T13" i="12" s="1"/>
  <c r="AD79" i="11"/>
  <c r="S13" i="12" s="1"/>
  <c r="AB79" i="11"/>
  <c r="Q13" i="12" s="1"/>
  <c r="AA79" i="11"/>
  <c r="P13" i="12" s="1"/>
  <c r="Z79" i="11"/>
  <c r="O13" i="12" s="1"/>
  <c r="X79" i="11"/>
  <c r="M13" i="12" s="1"/>
  <c r="W79" i="11"/>
  <c r="V79"/>
  <c r="K13" i="12" s="1"/>
  <c r="T79" i="11"/>
  <c r="I13" i="12" s="1"/>
  <c r="S79" i="11"/>
  <c r="H13" i="12" s="1"/>
  <c r="R79" i="11"/>
  <c r="G13" i="12" s="1"/>
  <c r="O79" i="11"/>
  <c r="F13" i="12" s="1"/>
  <c r="N79" i="11"/>
  <c r="E13" i="12" s="1"/>
  <c r="M79" i="11"/>
  <c r="D13" i="12" s="1"/>
  <c r="K79" i="11"/>
  <c r="C13" i="12" s="1"/>
  <c r="J79" i="11"/>
  <c r="B13" i="12" s="1"/>
  <c r="AG78" i="11"/>
  <c r="AC78"/>
  <c r="Y78"/>
  <c r="U78"/>
  <c r="AG77"/>
  <c r="AC77"/>
  <c r="Y77"/>
  <c r="U77"/>
  <c r="AG76"/>
  <c r="AC76"/>
  <c r="Y76"/>
  <c r="U76"/>
  <c r="AG75"/>
  <c r="AC75"/>
  <c r="Y75"/>
  <c r="U75"/>
  <c r="AG74"/>
  <c r="AC74"/>
  <c r="Y74"/>
  <c r="U74"/>
  <c r="AG73"/>
  <c r="AC73"/>
  <c r="Y73"/>
  <c r="U73"/>
  <c r="AG72"/>
  <c r="AC72"/>
  <c r="Y72"/>
  <c r="U72"/>
  <c r="AG71"/>
  <c r="AC71"/>
  <c r="Y71"/>
  <c r="U71"/>
  <c r="AG70"/>
  <c r="AC70"/>
  <c r="Y70"/>
  <c r="U70"/>
  <c r="AG69"/>
  <c r="AC69"/>
  <c r="Y69"/>
  <c r="U69"/>
  <c r="U79" s="1"/>
  <c r="J13" i="12" s="1"/>
  <c r="AF67" i="11"/>
  <c r="U12" i="12" s="1"/>
  <c r="AE67" i="11"/>
  <c r="T12" i="12" s="1"/>
  <c r="AD67" i="11"/>
  <c r="S12" i="12" s="1"/>
  <c r="AB67" i="11"/>
  <c r="Q12" i="12" s="1"/>
  <c r="AA67" i="11"/>
  <c r="P12" i="12" s="1"/>
  <c r="Z67" i="11"/>
  <c r="O12" i="12" s="1"/>
  <c r="X67" i="11"/>
  <c r="M12" i="12" s="1"/>
  <c r="W67" i="11"/>
  <c r="L12" i="12" s="1"/>
  <c r="V67" i="11"/>
  <c r="K12" i="12" s="1"/>
  <c r="T67" i="11"/>
  <c r="I12" i="12" s="1"/>
  <c r="S67" i="11"/>
  <c r="H12" i="12" s="1"/>
  <c r="R67" i="11"/>
  <c r="G12" i="12" s="1"/>
  <c r="O67" i="11"/>
  <c r="F12" i="12" s="1"/>
  <c r="N67" i="11"/>
  <c r="E12" i="12" s="1"/>
  <c r="M67" i="11"/>
  <c r="D12" i="12" s="1"/>
  <c r="K67" i="11"/>
  <c r="C12" i="12" s="1"/>
  <c r="J67" i="11"/>
  <c r="B12" i="12" s="1"/>
  <c r="AG66" i="11"/>
  <c r="AC66"/>
  <c r="Y66"/>
  <c r="U66"/>
  <c r="AG65"/>
  <c r="AC65"/>
  <c r="Y65"/>
  <c r="U65"/>
  <c r="AG64"/>
  <c r="AC64"/>
  <c r="Y64"/>
  <c r="U64"/>
  <c r="AG63"/>
  <c r="AC63"/>
  <c r="Y63"/>
  <c r="U63"/>
  <c r="AH63" s="1"/>
  <c r="AG62"/>
  <c r="AC62"/>
  <c r="Y62"/>
  <c r="U62"/>
  <c r="AG61"/>
  <c r="AC61"/>
  <c r="Y61"/>
  <c r="U61"/>
  <c r="AG60"/>
  <c r="AC60"/>
  <c r="Y60"/>
  <c r="U60"/>
  <c r="AG59"/>
  <c r="AC59"/>
  <c r="Y59"/>
  <c r="U59"/>
  <c r="AG58"/>
  <c r="AC58"/>
  <c r="Y58"/>
  <c r="U58"/>
  <c r="AG57"/>
  <c r="AC57"/>
  <c r="Y57"/>
  <c r="U57"/>
  <c r="AF55"/>
  <c r="U11" i="12" s="1"/>
  <c r="AE55" i="11"/>
  <c r="T11" i="12" s="1"/>
  <c r="AD55" i="11"/>
  <c r="S11" i="12" s="1"/>
  <c r="AB55" i="11"/>
  <c r="Q11" i="12" s="1"/>
  <c r="AA55" i="11"/>
  <c r="P11" i="12" s="1"/>
  <c r="Z55" i="11"/>
  <c r="O11" i="12" s="1"/>
  <c r="X55" i="11"/>
  <c r="M11" i="12" s="1"/>
  <c r="W55" i="11"/>
  <c r="L11" i="12" s="1"/>
  <c r="V55" i="11"/>
  <c r="K11" i="12" s="1"/>
  <c r="T55" i="11"/>
  <c r="I11" i="12" s="1"/>
  <c r="S55" i="11"/>
  <c r="H11" i="12" s="1"/>
  <c r="R55" i="11"/>
  <c r="G11" i="12" s="1"/>
  <c r="O55" i="11"/>
  <c r="F11" i="12" s="1"/>
  <c r="N55" i="11"/>
  <c r="E11" i="12" s="1"/>
  <c r="M55" i="11"/>
  <c r="D11" i="12" s="1"/>
  <c r="K55" i="11"/>
  <c r="C11" i="12" s="1"/>
  <c r="J55" i="11"/>
  <c r="B11" i="12" s="1"/>
  <c r="AG54" i="11"/>
  <c r="AC54"/>
  <c r="Y54"/>
  <c r="U54"/>
  <c r="AG53"/>
  <c r="AC53"/>
  <c r="Y53"/>
  <c r="U53"/>
  <c r="AG52"/>
  <c r="AC52"/>
  <c r="Y52"/>
  <c r="U52"/>
  <c r="AG51"/>
  <c r="AC51"/>
  <c r="Y51"/>
  <c r="U51"/>
  <c r="AG50"/>
  <c r="AC50"/>
  <c r="Y50"/>
  <c r="U50"/>
  <c r="AG49"/>
  <c r="AC49"/>
  <c r="Y49"/>
  <c r="U49"/>
  <c r="AG48"/>
  <c r="AC48"/>
  <c r="Y48"/>
  <c r="U48"/>
  <c r="AG47"/>
  <c r="AC47"/>
  <c r="Y47"/>
  <c r="U47"/>
  <c r="AG46"/>
  <c r="AC46"/>
  <c r="Y46"/>
  <c r="U46"/>
  <c r="AG45"/>
  <c r="AC45"/>
  <c r="Y45"/>
  <c r="U45"/>
  <c r="AF43"/>
  <c r="U10" i="12" s="1"/>
  <c r="AE43" i="11"/>
  <c r="T10" i="12" s="1"/>
  <c r="AD43" i="11"/>
  <c r="S10" i="12" s="1"/>
  <c r="AB43" i="11"/>
  <c r="Q10" i="12" s="1"/>
  <c r="AA43" i="11"/>
  <c r="P10" i="12" s="1"/>
  <c r="Z43" i="11"/>
  <c r="O10" i="12" s="1"/>
  <c r="X43" i="11"/>
  <c r="M10" i="12" s="1"/>
  <c r="W43" i="11"/>
  <c r="L10" i="12" s="1"/>
  <c r="V43" i="11"/>
  <c r="K10" i="12" s="1"/>
  <c r="T43" i="11"/>
  <c r="I10" i="12" s="1"/>
  <c r="S43" i="11"/>
  <c r="H10" i="12" s="1"/>
  <c r="R43" i="11"/>
  <c r="G10" i="12" s="1"/>
  <c r="O43" i="11"/>
  <c r="F10" i="12" s="1"/>
  <c r="N43" i="11"/>
  <c r="E10" i="12" s="1"/>
  <c r="M43" i="11"/>
  <c r="D10" i="12" s="1"/>
  <c r="K43" i="11"/>
  <c r="C10" i="12" s="1"/>
  <c r="J43" i="11"/>
  <c r="B10" i="12" s="1"/>
  <c r="AG42" i="11"/>
  <c r="AC42"/>
  <c r="Y42"/>
  <c r="U42"/>
  <c r="AG41"/>
  <c r="AC41"/>
  <c r="Y41"/>
  <c r="U41"/>
  <c r="AG40"/>
  <c r="AC40"/>
  <c r="Y40"/>
  <c r="U40"/>
  <c r="AG39"/>
  <c r="AC39"/>
  <c r="Y39"/>
  <c r="U39"/>
  <c r="AG38"/>
  <c r="AC38"/>
  <c r="Y38"/>
  <c r="U38"/>
  <c r="AG37"/>
  <c r="AC37"/>
  <c r="Y37"/>
  <c r="U37"/>
  <c r="AG36"/>
  <c r="AC36"/>
  <c r="Y36"/>
  <c r="U36"/>
  <c r="AG35"/>
  <c r="AC35"/>
  <c r="Y35"/>
  <c r="U35"/>
  <c r="AH35" s="1"/>
  <c r="AG34"/>
  <c r="AC34"/>
  <c r="Y34"/>
  <c r="U34"/>
  <c r="AG33"/>
  <c r="AC33"/>
  <c r="Y33"/>
  <c r="U33"/>
  <c r="AF31"/>
  <c r="U9" i="12" s="1"/>
  <c r="AE31" i="11"/>
  <c r="AD31"/>
  <c r="S9" i="12" s="1"/>
  <c r="AB31" i="11"/>
  <c r="Q9" i="12" s="1"/>
  <c r="AA31" i="11"/>
  <c r="P9" i="12" s="1"/>
  <c r="Z31" i="11"/>
  <c r="O9" i="12" s="1"/>
  <c r="X31" i="11"/>
  <c r="M9" i="12" s="1"/>
  <c r="W31" i="11"/>
  <c r="L9" i="12" s="1"/>
  <c r="V31" i="11"/>
  <c r="K9" i="12" s="1"/>
  <c r="T31" i="11"/>
  <c r="I9" i="12" s="1"/>
  <c r="S31" i="11"/>
  <c r="H9" i="12" s="1"/>
  <c r="R31" i="11"/>
  <c r="G9" i="12" s="1"/>
  <c r="O31" i="11"/>
  <c r="F9" i="12" s="1"/>
  <c r="N31" i="11"/>
  <c r="E9" i="12" s="1"/>
  <c r="M31" i="11"/>
  <c r="D9" i="12" s="1"/>
  <c r="K31" i="11"/>
  <c r="C9" i="12" s="1"/>
  <c r="J31" i="11"/>
  <c r="B9" i="12" s="1"/>
  <c r="AG30" i="11"/>
  <c r="AC30"/>
  <c r="Y30"/>
  <c r="U30"/>
  <c r="AG29"/>
  <c r="AC29"/>
  <c r="Y29"/>
  <c r="U29"/>
  <c r="AG28"/>
  <c r="AC28"/>
  <c r="Y28"/>
  <c r="U28"/>
  <c r="AG27"/>
  <c r="AC27"/>
  <c r="Y27"/>
  <c r="U27"/>
  <c r="AG26"/>
  <c r="AC26"/>
  <c r="Y26"/>
  <c r="U26"/>
  <c r="AG25"/>
  <c r="AC25"/>
  <c r="Y25"/>
  <c r="U25"/>
  <c r="AG24"/>
  <c r="AC24"/>
  <c r="Y24"/>
  <c r="U24"/>
  <c r="AG23"/>
  <c r="AC23"/>
  <c r="Y23"/>
  <c r="U23"/>
  <c r="AG22"/>
  <c r="AC22"/>
  <c r="Y22"/>
  <c r="U22"/>
  <c r="AG21"/>
  <c r="AC21"/>
  <c r="Y21"/>
  <c r="U21"/>
  <c r="AF19"/>
  <c r="AE19"/>
  <c r="T8" i="12" s="1"/>
  <c r="AD19" i="11"/>
  <c r="AB19"/>
  <c r="AA19"/>
  <c r="P8" i="12" s="1"/>
  <c r="Z19" i="11"/>
  <c r="X19"/>
  <c r="W19"/>
  <c r="L8" i="12" s="1"/>
  <c r="V19" i="11"/>
  <c r="T19"/>
  <c r="S19"/>
  <c r="H8" i="12" s="1"/>
  <c r="R19" i="11"/>
  <c r="O19"/>
  <c r="N19"/>
  <c r="M19"/>
  <c r="D8" i="12" s="1"/>
  <c r="K19" i="11"/>
  <c r="J19"/>
  <c r="B8" i="12" s="1"/>
  <c r="AG18" i="11"/>
  <c r="AC18"/>
  <c r="Y18"/>
  <c r="U18"/>
  <c r="AG17"/>
  <c r="AC17"/>
  <c r="Y17"/>
  <c r="U17"/>
  <c r="AG16"/>
  <c r="AC16"/>
  <c r="Y16"/>
  <c r="U16"/>
  <c r="AG15"/>
  <c r="AC15"/>
  <c r="Y15"/>
  <c r="U15"/>
  <c r="AG14"/>
  <c r="AC14"/>
  <c r="Y14"/>
  <c r="U14"/>
  <c r="AG13"/>
  <c r="AC13"/>
  <c r="Y13"/>
  <c r="U13"/>
  <c r="AG12"/>
  <c r="AC12"/>
  <c r="Y12"/>
  <c r="U12"/>
  <c r="AG11"/>
  <c r="AC11"/>
  <c r="Y11"/>
  <c r="U11"/>
  <c r="AG10"/>
  <c r="AC10"/>
  <c r="Y10"/>
  <c r="U10"/>
  <c r="AG9"/>
  <c r="AC9"/>
  <c r="Y9"/>
  <c r="U9"/>
  <c r="U21" i="8"/>
  <c r="P19"/>
  <c r="E18"/>
  <c r="C18"/>
  <c r="B18"/>
  <c r="Y17"/>
  <c r="U17"/>
  <c r="P15"/>
  <c r="I14"/>
  <c r="A5"/>
  <c r="A24" s="1"/>
  <c r="A3"/>
  <c r="A191" i="7"/>
  <c r="AF190"/>
  <c r="U23" i="8" s="1"/>
  <c r="AE190" i="7"/>
  <c r="T23" i="8" s="1"/>
  <c r="AD190" i="7"/>
  <c r="S23" i="8" s="1"/>
  <c r="AB190" i="7"/>
  <c r="Q23" i="8" s="1"/>
  <c r="AA190" i="7"/>
  <c r="P23" i="8" s="1"/>
  <c r="Z190" i="7"/>
  <c r="O23" i="8" s="1"/>
  <c r="X190" i="7"/>
  <c r="M23" i="8" s="1"/>
  <c r="W190" i="7"/>
  <c r="L23" i="8" s="1"/>
  <c r="V190" i="7"/>
  <c r="K23" i="8" s="1"/>
  <c r="T190" i="7"/>
  <c r="I23" i="8" s="1"/>
  <c r="S190" i="7"/>
  <c r="H23" i="8" s="1"/>
  <c r="R190" i="7"/>
  <c r="G23" i="8" s="1"/>
  <c r="O190" i="7"/>
  <c r="F23" i="8" s="1"/>
  <c r="N190" i="7"/>
  <c r="E23" i="8" s="1"/>
  <c r="M190" i="7"/>
  <c r="D23" i="8" s="1"/>
  <c r="K190" i="7"/>
  <c r="C23" i="8" s="1"/>
  <c r="B23"/>
  <c r="AG189" i="7"/>
  <c r="AC189"/>
  <c r="Y189"/>
  <c r="Y190" s="1"/>
  <c r="N23" i="8" s="1"/>
  <c r="U189" i="7"/>
  <c r="AF187"/>
  <c r="U22" i="8" s="1"/>
  <c r="AE187" i="7"/>
  <c r="T22" i="8" s="1"/>
  <c r="AD187" i="7"/>
  <c r="S22" i="8" s="1"/>
  <c r="AB187" i="7"/>
  <c r="Q22" i="8" s="1"/>
  <c r="AA187" i="7"/>
  <c r="P22" i="8" s="1"/>
  <c r="Z187" i="7"/>
  <c r="O22" i="8" s="1"/>
  <c r="X187" i="7"/>
  <c r="M22" i="8" s="1"/>
  <c r="W187" i="7"/>
  <c r="L22" i="8" s="1"/>
  <c r="V187" i="7"/>
  <c r="K22" i="8" s="1"/>
  <c r="T187" i="7"/>
  <c r="I22" i="8" s="1"/>
  <c r="S187" i="7"/>
  <c r="H22" i="8" s="1"/>
  <c r="R187" i="7"/>
  <c r="G22" i="8" s="1"/>
  <c r="O187" i="7"/>
  <c r="F22" i="8" s="1"/>
  <c r="N187" i="7"/>
  <c r="E22" i="8" s="1"/>
  <c r="M187" i="7"/>
  <c r="D22" i="8" s="1"/>
  <c r="K187" i="7"/>
  <c r="C22" i="8" s="1"/>
  <c r="J187" i="7"/>
  <c r="B22" i="8" s="1"/>
  <c r="AG186" i="7"/>
  <c r="AC186"/>
  <c r="Y186"/>
  <c r="U186"/>
  <c r="AG185"/>
  <c r="AC185"/>
  <c r="Y185"/>
  <c r="U185"/>
  <c r="AG184"/>
  <c r="AC184"/>
  <c r="Y184"/>
  <c r="U184"/>
  <c r="AG183"/>
  <c r="AC183"/>
  <c r="Y183"/>
  <c r="U183"/>
  <c r="AG182"/>
  <c r="AC182"/>
  <c r="Y182"/>
  <c r="U182"/>
  <c r="AG181"/>
  <c r="AC181"/>
  <c r="Y181"/>
  <c r="U181"/>
  <c r="AG180"/>
  <c r="AC180"/>
  <c r="Y180"/>
  <c r="U180"/>
  <c r="AG179"/>
  <c r="AC179"/>
  <c r="Y179"/>
  <c r="U179"/>
  <c r="AG178"/>
  <c r="AC178"/>
  <c r="Y178"/>
  <c r="U178"/>
  <c r="AG177"/>
  <c r="AC177"/>
  <c r="AC187" s="1"/>
  <c r="R22" i="8" s="1"/>
  <c r="Y177" i="7"/>
  <c r="Y187" s="1"/>
  <c r="N22" i="8" s="1"/>
  <c r="U177" i="7"/>
  <c r="U187" s="1"/>
  <c r="J22" i="8" s="1"/>
  <c r="AF175" i="7"/>
  <c r="AE175"/>
  <c r="T21" i="8" s="1"/>
  <c r="AD175" i="7"/>
  <c r="S21" i="8" s="1"/>
  <c r="AB175" i="7"/>
  <c r="Q21" i="8" s="1"/>
  <c r="AA175" i="7"/>
  <c r="P21" i="8" s="1"/>
  <c r="Z175" i="7"/>
  <c r="O21" i="8" s="1"/>
  <c r="X175" i="7"/>
  <c r="M21" i="8" s="1"/>
  <c r="W175" i="7"/>
  <c r="L21" i="8" s="1"/>
  <c r="V175" i="7"/>
  <c r="K21" i="8" s="1"/>
  <c r="T175" i="7"/>
  <c r="I21" i="8" s="1"/>
  <c r="S175" i="7"/>
  <c r="H21" i="8" s="1"/>
  <c r="R175" i="7"/>
  <c r="G21" i="8" s="1"/>
  <c r="O175" i="7"/>
  <c r="F21" i="8" s="1"/>
  <c r="N175" i="7"/>
  <c r="E21" i="8" s="1"/>
  <c r="M175" i="7"/>
  <c r="D21" i="8" s="1"/>
  <c r="K175" i="7"/>
  <c r="C21" i="8" s="1"/>
  <c r="J175" i="7"/>
  <c r="B21" i="8" s="1"/>
  <c r="AG174" i="7"/>
  <c r="AC174"/>
  <c r="Y174"/>
  <c r="U174"/>
  <c r="AG173"/>
  <c r="AC173"/>
  <c r="Y173"/>
  <c r="U173"/>
  <c r="AG172"/>
  <c r="AC172"/>
  <c r="Y172"/>
  <c r="U172"/>
  <c r="AG171"/>
  <c r="AC171"/>
  <c r="Y171"/>
  <c r="U171"/>
  <c r="AG170"/>
  <c r="AC170"/>
  <c r="Y170"/>
  <c r="U170"/>
  <c r="AG169"/>
  <c r="AC169"/>
  <c r="Y169"/>
  <c r="U169"/>
  <c r="AG168"/>
  <c r="AC168"/>
  <c r="Y168"/>
  <c r="U168"/>
  <c r="AG167"/>
  <c r="AC167"/>
  <c r="Y167"/>
  <c r="U167"/>
  <c r="AG166"/>
  <c r="AC166"/>
  <c r="Y166"/>
  <c r="U166"/>
  <c r="AG165"/>
  <c r="AC165"/>
  <c r="Y165"/>
  <c r="U165"/>
  <c r="U175" s="1"/>
  <c r="J21" i="8" s="1"/>
  <c r="AF163" i="7"/>
  <c r="U20" i="8" s="1"/>
  <c r="AE163" i="7"/>
  <c r="T20" i="8" s="1"/>
  <c r="AD163" i="7"/>
  <c r="S20" i="8" s="1"/>
  <c r="AB163" i="7"/>
  <c r="Q20" i="8" s="1"/>
  <c r="AA163" i="7"/>
  <c r="P20" i="8" s="1"/>
  <c r="Z163" i="7"/>
  <c r="O20" i="8" s="1"/>
  <c r="X163" i="7"/>
  <c r="M20" i="8" s="1"/>
  <c r="W163" i="7"/>
  <c r="L20" i="8" s="1"/>
  <c r="V163" i="7"/>
  <c r="K20" i="8" s="1"/>
  <c r="T163" i="7"/>
  <c r="I20" i="8" s="1"/>
  <c r="S163" i="7"/>
  <c r="H20" i="8" s="1"/>
  <c r="R163" i="7"/>
  <c r="G20" i="8" s="1"/>
  <c r="O163" i="7"/>
  <c r="F20" i="8" s="1"/>
  <c r="N163" i="7"/>
  <c r="E20" i="8" s="1"/>
  <c r="M163" i="7"/>
  <c r="D20" i="8" s="1"/>
  <c r="K163" i="7"/>
  <c r="C20" i="8" s="1"/>
  <c r="J163" i="7"/>
  <c r="B20" i="8" s="1"/>
  <c r="AG162" i="7"/>
  <c r="AC162"/>
  <c r="Y162"/>
  <c r="U162"/>
  <c r="AG161"/>
  <c r="AC161"/>
  <c r="Y161"/>
  <c r="U161"/>
  <c r="AG160"/>
  <c r="AC160"/>
  <c r="Y160"/>
  <c r="U160"/>
  <c r="AG159"/>
  <c r="AC159"/>
  <c r="Y159"/>
  <c r="U159"/>
  <c r="AG158"/>
  <c r="AC158"/>
  <c r="Y158"/>
  <c r="U158"/>
  <c r="AG157"/>
  <c r="AC157"/>
  <c r="Y157"/>
  <c r="U157"/>
  <c r="AG156"/>
  <c r="AC156"/>
  <c r="Y156"/>
  <c r="U156"/>
  <c r="AG155"/>
  <c r="AC155"/>
  <c r="Y155"/>
  <c r="U155"/>
  <c r="AG154"/>
  <c r="AC154"/>
  <c r="Y154"/>
  <c r="U154"/>
  <c r="AG153"/>
  <c r="AC153"/>
  <c r="AC163" s="1"/>
  <c r="R20" i="8" s="1"/>
  <c r="Y153" i="7"/>
  <c r="U153"/>
  <c r="AF151"/>
  <c r="U19" i="8" s="1"/>
  <c r="AE151" i="7"/>
  <c r="T19" i="8" s="1"/>
  <c r="AD151" i="7"/>
  <c r="S19" i="8" s="1"/>
  <c r="AB151" i="7"/>
  <c r="Q19" i="8" s="1"/>
  <c r="AA151" i="7"/>
  <c r="Z151"/>
  <c r="O19" i="8" s="1"/>
  <c r="X151" i="7"/>
  <c r="M19" i="8" s="1"/>
  <c r="W151" i="7"/>
  <c r="L19" i="8" s="1"/>
  <c r="V151" i="7"/>
  <c r="K19" i="8" s="1"/>
  <c r="T151" i="7"/>
  <c r="I19" i="8" s="1"/>
  <c r="S151" i="7"/>
  <c r="H19" i="8" s="1"/>
  <c r="R151" i="7"/>
  <c r="G19" i="8" s="1"/>
  <c r="O151" i="7"/>
  <c r="F19" i="8" s="1"/>
  <c r="N151" i="7"/>
  <c r="E19" i="8" s="1"/>
  <c r="M151" i="7"/>
  <c r="D19" i="8" s="1"/>
  <c r="K151" i="7"/>
  <c r="C19" i="8" s="1"/>
  <c r="J151" i="7"/>
  <c r="B19" i="8" s="1"/>
  <c r="AG150" i="7"/>
  <c r="AC150"/>
  <c r="Y150"/>
  <c r="U150"/>
  <c r="AG149"/>
  <c r="AC149"/>
  <c r="Y149"/>
  <c r="U149"/>
  <c r="AG148"/>
  <c r="AC148"/>
  <c r="Y148"/>
  <c r="U148"/>
  <c r="AG147"/>
  <c r="AC147"/>
  <c r="Y147"/>
  <c r="U147"/>
  <c r="AG146"/>
  <c r="AC146"/>
  <c r="Y146"/>
  <c r="U146"/>
  <c r="AG145"/>
  <c r="AC145"/>
  <c r="Y145"/>
  <c r="U145"/>
  <c r="AG144"/>
  <c r="AC144"/>
  <c r="Y144"/>
  <c r="U144"/>
  <c r="AG143"/>
  <c r="AC143"/>
  <c r="Y143"/>
  <c r="U143"/>
  <c r="AG142"/>
  <c r="AC142"/>
  <c r="Y142"/>
  <c r="U142"/>
  <c r="AG141"/>
  <c r="AC141"/>
  <c r="Y141"/>
  <c r="U141"/>
  <c r="AF139"/>
  <c r="U18" i="8" s="1"/>
  <c r="AE139" i="7"/>
  <c r="T18" i="8" s="1"/>
  <c r="AD139" i="7"/>
  <c r="S18" i="8" s="1"/>
  <c r="AB139" i="7"/>
  <c r="Q18" i="8" s="1"/>
  <c r="AA139" i="7"/>
  <c r="P18" i="8" s="1"/>
  <c r="Z139" i="7"/>
  <c r="O18" i="8" s="1"/>
  <c r="X139" i="7"/>
  <c r="M18" i="8" s="1"/>
  <c r="W139" i="7"/>
  <c r="L18" i="8" s="1"/>
  <c r="V139" i="7"/>
  <c r="K18" i="8" s="1"/>
  <c r="T139" i="7"/>
  <c r="I18" i="8" s="1"/>
  <c r="S139" i="7"/>
  <c r="H18" i="8" s="1"/>
  <c r="R139" i="7"/>
  <c r="G18" i="8" s="1"/>
  <c r="O139" i="7"/>
  <c r="F18" i="8" s="1"/>
  <c r="N139" i="7"/>
  <c r="M139"/>
  <c r="D18" i="8" s="1"/>
  <c r="AG138" i="7"/>
  <c r="AC138"/>
  <c r="Y138"/>
  <c r="U138"/>
  <c r="AG137"/>
  <c r="AC137"/>
  <c r="Y137"/>
  <c r="U137"/>
  <c r="AG136"/>
  <c r="AC136"/>
  <c r="Y136"/>
  <c r="U136"/>
  <c r="AG135"/>
  <c r="AC135"/>
  <c r="Y135"/>
  <c r="U135"/>
  <c r="AG134"/>
  <c r="AC134"/>
  <c r="Y134"/>
  <c r="U134"/>
  <c r="AG133"/>
  <c r="AC133"/>
  <c r="Y133"/>
  <c r="U133"/>
  <c r="AG132"/>
  <c r="AC132"/>
  <c r="Y132"/>
  <c r="U132"/>
  <c r="AG131"/>
  <c r="AC131"/>
  <c r="Y131"/>
  <c r="U131"/>
  <c r="AG130"/>
  <c r="AC130"/>
  <c r="Y130"/>
  <c r="U130"/>
  <c r="AG129"/>
  <c r="AC129"/>
  <c r="Y129"/>
  <c r="Y139" s="1"/>
  <c r="N18" i="8" s="1"/>
  <c r="U129" i="7"/>
  <c r="AF127"/>
  <c r="AE127"/>
  <c r="T17" i="8" s="1"/>
  <c r="AD127" i="7"/>
  <c r="S17" i="8" s="1"/>
  <c r="AB127" i="7"/>
  <c r="Q17" i="8" s="1"/>
  <c r="AA127" i="7"/>
  <c r="P17" i="8" s="1"/>
  <c r="Z127" i="7"/>
  <c r="O17" i="8" s="1"/>
  <c r="X127" i="7"/>
  <c r="M17" i="8" s="1"/>
  <c r="W127" i="7"/>
  <c r="L17" i="8" s="1"/>
  <c r="V127" i="7"/>
  <c r="K17" i="8" s="1"/>
  <c r="T127" i="7"/>
  <c r="I17" i="8" s="1"/>
  <c r="S127" i="7"/>
  <c r="H17" i="8" s="1"/>
  <c r="R127" i="7"/>
  <c r="G17" i="8" s="1"/>
  <c r="O127" i="7"/>
  <c r="F17" i="8" s="1"/>
  <c r="N127" i="7"/>
  <c r="E17" i="8" s="1"/>
  <c r="M127" i="7"/>
  <c r="D17" i="8" s="1"/>
  <c r="K127" i="7"/>
  <c r="C17" i="8" s="1"/>
  <c r="J127" i="7"/>
  <c r="B17" i="8" s="1"/>
  <c r="AG126" i="7"/>
  <c r="AC126"/>
  <c r="Y126"/>
  <c r="U126"/>
  <c r="AG125"/>
  <c r="AC125"/>
  <c r="Y125"/>
  <c r="U125"/>
  <c r="AG124"/>
  <c r="AC124"/>
  <c r="Y124"/>
  <c r="U124"/>
  <c r="AG123"/>
  <c r="AC123"/>
  <c r="Y123"/>
  <c r="U123"/>
  <c r="AG122"/>
  <c r="AC122"/>
  <c r="Y122"/>
  <c r="U122"/>
  <c r="AG121"/>
  <c r="AC121"/>
  <c r="Y121"/>
  <c r="U121"/>
  <c r="AG120"/>
  <c r="AC120"/>
  <c r="Y120"/>
  <c r="U120"/>
  <c r="AG119"/>
  <c r="AC119"/>
  <c r="Y119"/>
  <c r="U119"/>
  <c r="AG118"/>
  <c r="AC118"/>
  <c r="Y118"/>
  <c r="U118"/>
  <c r="AG117"/>
  <c r="AG127" s="1"/>
  <c r="V17" i="8" s="1"/>
  <c r="AC117" i="7"/>
  <c r="Y117"/>
  <c r="U117"/>
  <c r="AF115"/>
  <c r="U16" i="8" s="1"/>
  <c r="AE115" i="7"/>
  <c r="T16" i="8" s="1"/>
  <c r="AD115" i="7"/>
  <c r="S16" i="8" s="1"/>
  <c r="AB115" i="7"/>
  <c r="Q16" i="8" s="1"/>
  <c r="AA115" i="7"/>
  <c r="P16" i="8" s="1"/>
  <c r="Z115" i="7"/>
  <c r="O16" i="8" s="1"/>
  <c r="X115" i="7"/>
  <c r="M16" i="8" s="1"/>
  <c r="W115" i="7"/>
  <c r="L16" i="8" s="1"/>
  <c r="V115" i="7"/>
  <c r="K16" i="8" s="1"/>
  <c r="T115" i="7"/>
  <c r="I16" i="8" s="1"/>
  <c r="S115" i="7"/>
  <c r="H16" i="8" s="1"/>
  <c r="R115" i="7"/>
  <c r="G16" i="8" s="1"/>
  <c r="O115" i="7"/>
  <c r="F16" i="8" s="1"/>
  <c r="N115" i="7"/>
  <c r="E16" i="8" s="1"/>
  <c r="M115" i="7"/>
  <c r="D16" i="8" s="1"/>
  <c r="K115" i="7"/>
  <c r="C16" i="8" s="1"/>
  <c r="J115" i="7"/>
  <c r="B16" i="8" s="1"/>
  <c r="AG114" i="7"/>
  <c r="AC114"/>
  <c r="Y114"/>
  <c r="U114"/>
  <c r="AG113"/>
  <c r="AC113"/>
  <c r="Y113"/>
  <c r="U113"/>
  <c r="AG112"/>
  <c r="AC112"/>
  <c r="Y112"/>
  <c r="U112"/>
  <c r="AG111"/>
  <c r="AC111"/>
  <c r="Y111"/>
  <c r="U111"/>
  <c r="AG110"/>
  <c r="AC110"/>
  <c r="Y110"/>
  <c r="U110"/>
  <c r="AG109"/>
  <c r="AC109"/>
  <c r="Y109"/>
  <c r="U109"/>
  <c r="AG108"/>
  <c r="AC108"/>
  <c r="Y108"/>
  <c r="U108"/>
  <c r="AG107"/>
  <c r="AC107"/>
  <c r="Y107"/>
  <c r="U107"/>
  <c r="AG106"/>
  <c r="AC106"/>
  <c r="Y106"/>
  <c r="U106"/>
  <c r="AG105"/>
  <c r="AC105"/>
  <c r="AC115" s="1"/>
  <c r="R16" i="8" s="1"/>
  <c r="Y105" i="7"/>
  <c r="U105"/>
  <c r="U115" s="1"/>
  <c r="J16" i="8" s="1"/>
  <c r="AF103" i="7"/>
  <c r="U15" i="8" s="1"/>
  <c r="AE103" i="7"/>
  <c r="T15" i="8" s="1"/>
  <c r="AD103" i="7"/>
  <c r="S15" i="8" s="1"/>
  <c r="AB103" i="7"/>
  <c r="Q15" i="8" s="1"/>
  <c r="AA103" i="7"/>
  <c r="Z103"/>
  <c r="O15" i="8" s="1"/>
  <c r="X103" i="7"/>
  <c r="M15" i="8" s="1"/>
  <c r="W103" i="7"/>
  <c r="L15" i="8" s="1"/>
  <c r="V103" i="7"/>
  <c r="K15" i="8" s="1"/>
  <c r="T103" i="7"/>
  <c r="I15" i="8" s="1"/>
  <c r="S103" i="7"/>
  <c r="H15" i="8" s="1"/>
  <c r="R103" i="7"/>
  <c r="G15" i="8" s="1"/>
  <c r="O103" i="7"/>
  <c r="F15" i="8" s="1"/>
  <c r="N103" i="7"/>
  <c r="E15" i="8" s="1"/>
  <c r="M103" i="7"/>
  <c r="D15" i="8" s="1"/>
  <c r="K103" i="7"/>
  <c r="C15" i="8" s="1"/>
  <c r="J103" i="7"/>
  <c r="B15" i="8" s="1"/>
  <c r="AG102" i="7"/>
  <c r="AC102"/>
  <c r="Y102"/>
  <c r="U102"/>
  <c r="AG101"/>
  <c r="AC101"/>
  <c r="Y101"/>
  <c r="U101"/>
  <c r="AG100"/>
  <c r="AC100"/>
  <c r="Y100"/>
  <c r="U100"/>
  <c r="AG99"/>
  <c r="AC99"/>
  <c r="Y99"/>
  <c r="U99"/>
  <c r="AG98"/>
  <c r="AC98"/>
  <c r="Y98"/>
  <c r="U98"/>
  <c r="AG97"/>
  <c r="AC97"/>
  <c r="Y97"/>
  <c r="U97"/>
  <c r="AG96"/>
  <c r="AC96"/>
  <c r="Y96"/>
  <c r="U96"/>
  <c r="AG95"/>
  <c r="AC95"/>
  <c r="Y95"/>
  <c r="U95"/>
  <c r="AG94"/>
  <c r="AC94"/>
  <c r="Y94"/>
  <c r="U94"/>
  <c r="AG93"/>
  <c r="AG103" s="1"/>
  <c r="V15" i="8" s="1"/>
  <c r="AC93" i="7"/>
  <c r="AC103" s="1"/>
  <c r="R15" i="8" s="1"/>
  <c r="Y93" i="7"/>
  <c r="U93"/>
  <c r="AF91"/>
  <c r="U14" i="8" s="1"/>
  <c r="AE91" i="7"/>
  <c r="T14" i="8" s="1"/>
  <c r="AD91" i="7"/>
  <c r="S14" i="8" s="1"/>
  <c r="AB91" i="7"/>
  <c r="Q14" i="8" s="1"/>
  <c r="AA91" i="7"/>
  <c r="P14" i="8" s="1"/>
  <c r="Z91" i="7"/>
  <c r="O14" i="8" s="1"/>
  <c r="X91" i="7"/>
  <c r="M14" i="8" s="1"/>
  <c r="W91" i="7"/>
  <c r="L14" i="8" s="1"/>
  <c r="V91" i="7"/>
  <c r="K14" i="8" s="1"/>
  <c r="T91" i="7"/>
  <c r="S91"/>
  <c r="H14" i="8" s="1"/>
  <c r="R91" i="7"/>
  <c r="G14" i="8" s="1"/>
  <c r="O91" i="7"/>
  <c r="F14" i="8" s="1"/>
  <c r="N91" i="7"/>
  <c r="E14" i="8" s="1"/>
  <c r="M91" i="7"/>
  <c r="D14" i="8" s="1"/>
  <c r="K91" i="7"/>
  <c r="C14" i="8" s="1"/>
  <c r="J91" i="7"/>
  <c r="B14" i="8" s="1"/>
  <c r="AG90" i="7"/>
  <c r="AC90"/>
  <c r="Y90"/>
  <c r="U90"/>
  <c r="AG89"/>
  <c r="AC89"/>
  <c r="Y89"/>
  <c r="U89"/>
  <c r="AG88"/>
  <c r="AC88"/>
  <c r="Y88"/>
  <c r="U88"/>
  <c r="AG87"/>
  <c r="AC87"/>
  <c r="Y87"/>
  <c r="U87"/>
  <c r="AG86"/>
  <c r="AC86"/>
  <c r="Y86"/>
  <c r="U86"/>
  <c r="AG85"/>
  <c r="AC85"/>
  <c r="Y85"/>
  <c r="U85"/>
  <c r="AG84"/>
  <c r="AC84"/>
  <c r="Y84"/>
  <c r="U84"/>
  <c r="AG83"/>
  <c r="AC83"/>
  <c r="Y83"/>
  <c r="U83"/>
  <c r="AH83" s="1"/>
  <c r="AG82"/>
  <c r="AC82"/>
  <c r="Y82"/>
  <c r="U82"/>
  <c r="AG81"/>
  <c r="AC81"/>
  <c r="Y81"/>
  <c r="Y91" s="1"/>
  <c r="N14" i="8" s="1"/>
  <c r="U81" i="7"/>
  <c r="AF79"/>
  <c r="U13" i="8" s="1"/>
  <c r="AE79" i="7"/>
  <c r="T13" i="8" s="1"/>
  <c r="AD79" i="7"/>
  <c r="S13" i="8" s="1"/>
  <c r="AB79" i="7"/>
  <c r="Q13" i="8" s="1"/>
  <c r="AA79" i="7"/>
  <c r="P13" i="8" s="1"/>
  <c r="Z79" i="7"/>
  <c r="O13" i="8" s="1"/>
  <c r="X79" i="7"/>
  <c r="M13" i="8" s="1"/>
  <c r="W79" i="7"/>
  <c r="L13" i="8" s="1"/>
  <c r="V79" i="7"/>
  <c r="K13" i="8" s="1"/>
  <c r="T79" i="7"/>
  <c r="I13" i="8" s="1"/>
  <c r="S79" i="7"/>
  <c r="H13" i="8" s="1"/>
  <c r="R79" i="7"/>
  <c r="G13" i="8" s="1"/>
  <c r="O79" i="7"/>
  <c r="F13" i="8" s="1"/>
  <c r="N79" i="7"/>
  <c r="E13" i="8" s="1"/>
  <c r="M79" i="7"/>
  <c r="D13" i="8" s="1"/>
  <c r="K79" i="7"/>
  <c r="C13" i="8" s="1"/>
  <c r="J79" i="7"/>
  <c r="B13" i="8" s="1"/>
  <c r="AG78" i="7"/>
  <c r="AC78"/>
  <c r="Y78"/>
  <c r="U78"/>
  <c r="AG77"/>
  <c r="AC77"/>
  <c r="Y77"/>
  <c r="U77"/>
  <c r="AG76"/>
  <c r="AC76"/>
  <c r="Y76"/>
  <c r="U76"/>
  <c r="AG75"/>
  <c r="AC75"/>
  <c r="Y75"/>
  <c r="U75"/>
  <c r="AG74"/>
  <c r="AC74"/>
  <c r="Y74"/>
  <c r="U74"/>
  <c r="AG73"/>
  <c r="AC73"/>
  <c r="Y73"/>
  <c r="U73"/>
  <c r="AG72"/>
  <c r="AC72"/>
  <c r="Y72"/>
  <c r="U72"/>
  <c r="AG71"/>
  <c r="AC71"/>
  <c r="Y71"/>
  <c r="U71"/>
  <c r="AG70"/>
  <c r="AC70"/>
  <c r="Y70"/>
  <c r="U70"/>
  <c r="AG69"/>
  <c r="AC69"/>
  <c r="AC79" s="1"/>
  <c r="R13" i="8" s="1"/>
  <c r="Y69" i="7"/>
  <c r="U69"/>
  <c r="U79" s="1"/>
  <c r="J13" i="8" s="1"/>
  <c r="AF67" i="7"/>
  <c r="U12" i="8" s="1"/>
  <c r="AE67" i="7"/>
  <c r="T12" i="8" s="1"/>
  <c r="AD67" i="7"/>
  <c r="S12" i="8" s="1"/>
  <c r="AB67" i="7"/>
  <c r="Q12" i="8" s="1"/>
  <c r="AA67" i="7"/>
  <c r="P12" i="8" s="1"/>
  <c r="Z67" i="7"/>
  <c r="O12" i="8" s="1"/>
  <c r="X67" i="7"/>
  <c r="M12" i="8" s="1"/>
  <c r="W67" i="7"/>
  <c r="L12" i="8" s="1"/>
  <c r="V67" i="7"/>
  <c r="K12" i="8" s="1"/>
  <c r="T67" i="7"/>
  <c r="I12" i="8" s="1"/>
  <c r="S67" i="7"/>
  <c r="H12" i="8" s="1"/>
  <c r="R67" i="7"/>
  <c r="G12" i="8" s="1"/>
  <c r="O67" i="7"/>
  <c r="F12" i="8" s="1"/>
  <c r="N67" i="7"/>
  <c r="E12" i="8" s="1"/>
  <c r="M67" i="7"/>
  <c r="D12" i="8" s="1"/>
  <c r="K67" i="7"/>
  <c r="C12" i="8" s="1"/>
  <c r="J67" i="7"/>
  <c r="B12" i="8" s="1"/>
  <c r="AG66" i="7"/>
  <c r="AC66"/>
  <c r="Y66"/>
  <c r="U66"/>
  <c r="AG65"/>
  <c r="AC65"/>
  <c r="Y65"/>
  <c r="U65"/>
  <c r="AG64"/>
  <c r="AC64"/>
  <c r="Y64"/>
  <c r="U64"/>
  <c r="AG63"/>
  <c r="AC63"/>
  <c r="Y63"/>
  <c r="U63"/>
  <c r="AG62"/>
  <c r="AC62"/>
  <c r="Y62"/>
  <c r="U62"/>
  <c r="AG61"/>
  <c r="AC61"/>
  <c r="Y61"/>
  <c r="U61"/>
  <c r="AG60"/>
  <c r="AC60"/>
  <c r="Y60"/>
  <c r="U60"/>
  <c r="AG59"/>
  <c r="AC59"/>
  <c r="Y59"/>
  <c r="U59"/>
  <c r="AG58"/>
  <c r="AC58"/>
  <c r="Y58"/>
  <c r="U58"/>
  <c r="AG57"/>
  <c r="AC57"/>
  <c r="Y57"/>
  <c r="U57"/>
  <c r="U67" s="1"/>
  <c r="J12" i="8" s="1"/>
  <c r="AF55" i="7"/>
  <c r="U11" i="8" s="1"/>
  <c r="AE55" i="7"/>
  <c r="T11" i="8" s="1"/>
  <c r="AD55" i="7"/>
  <c r="S11" i="8" s="1"/>
  <c r="AB55" i="7"/>
  <c r="Q11" i="8" s="1"/>
  <c r="AA55" i="7"/>
  <c r="P11" i="8" s="1"/>
  <c r="Z55" i="7"/>
  <c r="O11" i="8" s="1"/>
  <c r="X55" i="7"/>
  <c r="M11" i="8" s="1"/>
  <c r="W55" i="7"/>
  <c r="L11" i="8" s="1"/>
  <c r="V55" i="7"/>
  <c r="K11" i="8" s="1"/>
  <c r="T55" i="7"/>
  <c r="I11" i="8" s="1"/>
  <c r="S55" i="7"/>
  <c r="H11" i="8" s="1"/>
  <c r="R55" i="7"/>
  <c r="G11" i="8" s="1"/>
  <c r="O55" i="7"/>
  <c r="F11" i="8" s="1"/>
  <c r="N55" i="7"/>
  <c r="E11" i="8" s="1"/>
  <c r="M55" i="7"/>
  <c r="D11" i="8" s="1"/>
  <c r="K55" i="7"/>
  <c r="C11" i="8" s="1"/>
  <c r="J55" i="7"/>
  <c r="B11" i="8" s="1"/>
  <c r="AG54" i="7"/>
  <c r="AC54"/>
  <c r="Y54"/>
  <c r="U54"/>
  <c r="AG53"/>
  <c r="AC53"/>
  <c r="Y53"/>
  <c r="U53"/>
  <c r="AG52"/>
  <c r="AC52"/>
  <c r="Y52"/>
  <c r="U52"/>
  <c r="AG51"/>
  <c r="AC51"/>
  <c r="Y51"/>
  <c r="U51"/>
  <c r="AG50"/>
  <c r="AC50"/>
  <c r="Y50"/>
  <c r="U50"/>
  <c r="AG49"/>
  <c r="AC49"/>
  <c r="Y49"/>
  <c r="U49"/>
  <c r="AG48"/>
  <c r="AC48"/>
  <c r="Y48"/>
  <c r="U48"/>
  <c r="AG47"/>
  <c r="AC47"/>
  <c r="Y47"/>
  <c r="U47"/>
  <c r="AG46"/>
  <c r="AC46"/>
  <c r="Y46"/>
  <c r="U46"/>
  <c r="AG45"/>
  <c r="AC45"/>
  <c r="AC55" s="1"/>
  <c r="R11" i="8" s="1"/>
  <c r="Y45" i="7"/>
  <c r="U45"/>
  <c r="AF43"/>
  <c r="U10" i="8" s="1"/>
  <c r="AE43" i="7"/>
  <c r="T10" i="8" s="1"/>
  <c r="AD43" i="7"/>
  <c r="S10" i="8" s="1"/>
  <c r="AB43" i="7"/>
  <c r="Q10" i="8" s="1"/>
  <c r="AA43" i="7"/>
  <c r="P10" i="8" s="1"/>
  <c r="Z43" i="7"/>
  <c r="O10" i="8" s="1"/>
  <c r="X43" i="7"/>
  <c r="M10" i="8" s="1"/>
  <c r="W43" i="7"/>
  <c r="L10" i="8" s="1"/>
  <c r="V43" i="7"/>
  <c r="K10" i="8" s="1"/>
  <c r="T43" i="7"/>
  <c r="I10" i="8" s="1"/>
  <c r="S43" i="7"/>
  <c r="H10" i="8" s="1"/>
  <c r="R43" i="7"/>
  <c r="G10" i="8" s="1"/>
  <c r="O43" i="7"/>
  <c r="F10" i="8" s="1"/>
  <c r="N43" i="7"/>
  <c r="E10" i="8" s="1"/>
  <c r="M43" i="7"/>
  <c r="D10" i="8" s="1"/>
  <c r="K43" i="7"/>
  <c r="C10" i="8" s="1"/>
  <c r="J43" i="7"/>
  <c r="B10" i="8" s="1"/>
  <c r="AG42" i="7"/>
  <c r="AC42"/>
  <c r="Y42"/>
  <c r="U42"/>
  <c r="AG41"/>
  <c r="AC41"/>
  <c r="Y41"/>
  <c r="U41"/>
  <c r="AG40"/>
  <c r="AC40"/>
  <c r="Y40"/>
  <c r="U40"/>
  <c r="AG39"/>
  <c r="AC39"/>
  <c r="Y39"/>
  <c r="U39"/>
  <c r="AG38"/>
  <c r="AC38"/>
  <c r="Y38"/>
  <c r="U38"/>
  <c r="AG37"/>
  <c r="AC37"/>
  <c r="Y37"/>
  <c r="U37"/>
  <c r="AG36"/>
  <c r="AC36"/>
  <c r="Y36"/>
  <c r="U36"/>
  <c r="AG35"/>
  <c r="AC35"/>
  <c r="Y35"/>
  <c r="U35"/>
  <c r="AG34"/>
  <c r="AC34"/>
  <c r="Y34"/>
  <c r="U34"/>
  <c r="AG33"/>
  <c r="AC33"/>
  <c r="AC43" s="1"/>
  <c r="R10" i="8" s="1"/>
  <c r="Y33" i="7"/>
  <c r="U33"/>
  <c r="AF31"/>
  <c r="U9" i="8" s="1"/>
  <c r="AE31" i="7"/>
  <c r="T9" i="8" s="1"/>
  <c r="AD31" i="7"/>
  <c r="AB31"/>
  <c r="Q9" i="8" s="1"/>
  <c r="AA31" i="7"/>
  <c r="P9" i="8" s="1"/>
  <c r="Z31" i="7"/>
  <c r="X31"/>
  <c r="M9" i="8" s="1"/>
  <c r="W31" i="7"/>
  <c r="L9" i="8" s="1"/>
  <c r="V31" i="7"/>
  <c r="K9" i="8" s="1"/>
  <c r="T31" i="7"/>
  <c r="I9" i="8" s="1"/>
  <c r="S31" i="7"/>
  <c r="H9" i="8" s="1"/>
  <c r="R31" i="7"/>
  <c r="O31"/>
  <c r="F9" i="8" s="1"/>
  <c r="N31" i="7"/>
  <c r="E9" i="8" s="1"/>
  <c r="M31" i="7"/>
  <c r="D9" i="8" s="1"/>
  <c r="K31" i="7"/>
  <c r="J31"/>
  <c r="B9" i="8" s="1"/>
  <c r="AG30" i="7"/>
  <c r="AC30"/>
  <c r="Y30"/>
  <c r="U30"/>
  <c r="AG29"/>
  <c r="AC29"/>
  <c r="Y29"/>
  <c r="U29"/>
  <c r="AG28"/>
  <c r="AC28"/>
  <c r="Y28"/>
  <c r="U28"/>
  <c r="AG27"/>
  <c r="AC27"/>
  <c r="Y27"/>
  <c r="U27"/>
  <c r="AG26"/>
  <c r="AC26"/>
  <c r="Y26"/>
  <c r="U26"/>
  <c r="AG25"/>
  <c r="AC25"/>
  <c r="Y25"/>
  <c r="U25"/>
  <c r="AG24"/>
  <c r="AC24"/>
  <c r="Y24"/>
  <c r="U24"/>
  <c r="AG23"/>
  <c r="AC23"/>
  <c r="Y23"/>
  <c r="U23"/>
  <c r="AG22"/>
  <c r="AC22"/>
  <c r="Y22"/>
  <c r="U22"/>
  <c r="AG21"/>
  <c r="AC21"/>
  <c r="Y21"/>
  <c r="U21"/>
  <c r="U31" s="1"/>
  <c r="J9" i="8" s="1"/>
  <c r="AF19" i="7"/>
  <c r="U8" i="8" s="1"/>
  <c r="AE19" i="7"/>
  <c r="T8" i="8" s="1"/>
  <c r="AD19" i="7"/>
  <c r="S8" i="8" s="1"/>
  <c r="AB19" i="7"/>
  <c r="AA19"/>
  <c r="P8" i="8" s="1"/>
  <c r="Z19" i="7"/>
  <c r="O8" i="8" s="1"/>
  <c r="X19" i="7"/>
  <c r="W19"/>
  <c r="V19"/>
  <c r="K8" i="8" s="1"/>
  <c r="T19" i="7"/>
  <c r="I8" i="8" s="1"/>
  <c r="S19" i="7"/>
  <c r="R19"/>
  <c r="G8" i="8" s="1"/>
  <c r="O19" i="7"/>
  <c r="F8" i="8" s="1"/>
  <c r="N19" i="7"/>
  <c r="E8" i="8" s="1"/>
  <c r="M19" i="7"/>
  <c r="K19"/>
  <c r="C8" i="8" s="1"/>
  <c r="J19" i="7"/>
  <c r="B8" i="8" s="1"/>
  <c r="AG18" i="7"/>
  <c r="AC18"/>
  <c r="Y18"/>
  <c r="U18"/>
  <c r="AG17"/>
  <c r="AC17"/>
  <c r="Y17"/>
  <c r="U17"/>
  <c r="AG16"/>
  <c r="AC16"/>
  <c r="Y16"/>
  <c r="U16"/>
  <c r="AG15"/>
  <c r="AC15"/>
  <c r="Y15"/>
  <c r="U15"/>
  <c r="AG14"/>
  <c r="AC14"/>
  <c r="Y14"/>
  <c r="U14"/>
  <c r="AG13"/>
  <c r="AC13"/>
  <c r="Y13"/>
  <c r="U13"/>
  <c r="AG12"/>
  <c r="AC12"/>
  <c r="Y12"/>
  <c r="U12"/>
  <c r="AG11"/>
  <c r="AC11"/>
  <c r="Y11"/>
  <c r="U11"/>
  <c r="AG10"/>
  <c r="AC10"/>
  <c r="Y10"/>
  <c r="U10"/>
  <c r="AG9"/>
  <c r="AC9"/>
  <c r="AC19" s="1"/>
  <c r="Y9"/>
  <c r="Y19" s="1"/>
  <c r="U9"/>
  <c r="C18" i="6"/>
  <c r="B18"/>
  <c r="Y17"/>
  <c r="A5"/>
  <c r="A24" s="1"/>
  <c r="A1"/>
  <c r="A61" i="5"/>
  <c r="AF60"/>
  <c r="U23" i="6" s="1"/>
  <c r="AE60" i="5"/>
  <c r="T23" i="6" s="1"/>
  <c r="AD60" i="5"/>
  <c r="S23" i="6" s="1"/>
  <c r="AB60" i="5"/>
  <c r="Q23" i="6" s="1"/>
  <c r="AA60" i="5"/>
  <c r="P23" i="6" s="1"/>
  <c r="Z60" i="5"/>
  <c r="O23" i="6" s="1"/>
  <c r="X60" i="5"/>
  <c r="M23" i="6" s="1"/>
  <c r="W60" i="5"/>
  <c r="L23" i="6" s="1"/>
  <c r="V60" i="5"/>
  <c r="K23" i="6" s="1"/>
  <c r="T60" i="5"/>
  <c r="I23" i="6" s="1"/>
  <c r="S60" i="5"/>
  <c r="H23" i="6" s="1"/>
  <c r="R60" i="5"/>
  <c r="G23" i="6" s="1"/>
  <c r="O60" i="5"/>
  <c r="F23" i="6" s="1"/>
  <c r="N60" i="5"/>
  <c r="E23" i="6" s="1"/>
  <c r="M60" i="5"/>
  <c r="D23" i="6" s="1"/>
  <c r="K60" i="5"/>
  <c r="C23" i="6" s="1"/>
  <c r="B23"/>
  <c r="AG59" i="5"/>
  <c r="AC59"/>
  <c r="Y59"/>
  <c r="U59"/>
  <c r="AG58"/>
  <c r="AC58"/>
  <c r="AC60" s="1"/>
  <c r="R23" i="6" s="1"/>
  <c r="Y58" i="5"/>
  <c r="Y60" s="1"/>
  <c r="N23" i="6" s="1"/>
  <c r="U58" i="5"/>
  <c r="AF56"/>
  <c r="U22" i="6" s="1"/>
  <c r="AE56" i="5"/>
  <c r="T22" i="6" s="1"/>
  <c r="AD56" i="5"/>
  <c r="S22" i="6" s="1"/>
  <c r="AB56" i="5"/>
  <c r="Q22" i="6" s="1"/>
  <c r="AA56" i="5"/>
  <c r="P22" i="6" s="1"/>
  <c r="Z56" i="5"/>
  <c r="O22" i="6" s="1"/>
  <c r="X56" i="5"/>
  <c r="M22" i="6" s="1"/>
  <c r="W56" i="5"/>
  <c r="L22" i="6" s="1"/>
  <c r="V56" i="5"/>
  <c r="K22" i="6" s="1"/>
  <c r="T56" i="5"/>
  <c r="I22" i="6" s="1"/>
  <c r="S56" i="5"/>
  <c r="H22" i="6" s="1"/>
  <c r="R56" i="5"/>
  <c r="G22" i="6" s="1"/>
  <c r="O56" i="5"/>
  <c r="F22" i="6" s="1"/>
  <c r="N56" i="5"/>
  <c r="E22" i="6" s="1"/>
  <c r="M56" i="5"/>
  <c r="D22" i="6" s="1"/>
  <c r="K56" i="5"/>
  <c r="C22" i="6" s="1"/>
  <c r="B22"/>
  <c r="AG55" i="5"/>
  <c r="AG56" s="1"/>
  <c r="V22" i="6" s="1"/>
  <c r="AC55" i="5"/>
  <c r="Y55"/>
  <c r="U55"/>
  <c r="AF53"/>
  <c r="U21" i="6" s="1"/>
  <c r="AE53" i="5"/>
  <c r="T21" i="6" s="1"/>
  <c r="AD53" i="5"/>
  <c r="S21" i="6" s="1"/>
  <c r="AB53" i="5"/>
  <c r="Q21" i="6" s="1"/>
  <c r="AA53" i="5"/>
  <c r="P21" i="6" s="1"/>
  <c r="Z53" i="5"/>
  <c r="O21" i="6" s="1"/>
  <c r="X53" i="5"/>
  <c r="M21" i="6" s="1"/>
  <c r="W53" i="5"/>
  <c r="L21" i="6" s="1"/>
  <c r="V53" i="5"/>
  <c r="K21" i="6" s="1"/>
  <c r="T53" i="5"/>
  <c r="I21" i="6" s="1"/>
  <c r="S53" i="5"/>
  <c r="H21" i="6" s="1"/>
  <c r="R53" i="5"/>
  <c r="G21" i="6" s="1"/>
  <c r="O53" i="5"/>
  <c r="F21" i="6" s="1"/>
  <c r="N53" i="5"/>
  <c r="E21" i="6" s="1"/>
  <c r="M53" i="5"/>
  <c r="D21" i="6" s="1"/>
  <c r="K53" i="5"/>
  <c r="C21" i="6" s="1"/>
  <c r="B21"/>
  <c r="AG52" i="5"/>
  <c r="AC52"/>
  <c r="Y52"/>
  <c r="U52"/>
  <c r="AF50"/>
  <c r="U20" i="6" s="1"/>
  <c r="AE50" i="5"/>
  <c r="T20" i="6" s="1"/>
  <c r="AD50" i="5"/>
  <c r="S20" i="6" s="1"/>
  <c r="AB50" i="5"/>
  <c r="Q20" i="6" s="1"/>
  <c r="AA50" i="5"/>
  <c r="P20" i="6" s="1"/>
  <c r="Z50" i="5"/>
  <c r="O20" i="6" s="1"/>
  <c r="X50" i="5"/>
  <c r="M20" i="6" s="1"/>
  <c r="W50" i="5"/>
  <c r="L20" i="6" s="1"/>
  <c r="V50" i="5"/>
  <c r="K20" i="6" s="1"/>
  <c r="T50" i="5"/>
  <c r="I20" i="6" s="1"/>
  <c r="S50" i="5"/>
  <c r="H20" i="6" s="1"/>
  <c r="R50" i="5"/>
  <c r="G20" i="6" s="1"/>
  <c r="O50" i="5"/>
  <c r="F20" i="6" s="1"/>
  <c r="N50" i="5"/>
  <c r="E20" i="6" s="1"/>
  <c r="M50" i="5"/>
  <c r="D20" i="6" s="1"/>
  <c r="K50" i="5"/>
  <c r="C20" i="6" s="1"/>
  <c r="B20"/>
  <c r="AG49" i="5"/>
  <c r="AC49"/>
  <c r="Y49"/>
  <c r="U49"/>
  <c r="AF47"/>
  <c r="U19" i="6" s="1"/>
  <c r="AE47" i="5"/>
  <c r="T19" i="6" s="1"/>
  <c r="AD47" i="5"/>
  <c r="S19" i="6" s="1"/>
  <c r="AB47" i="5"/>
  <c r="Q19" i="6" s="1"/>
  <c r="AA47" i="5"/>
  <c r="P19" i="6" s="1"/>
  <c r="Z47" i="5"/>
  <c r="O19" i="6" s="1"/>
  <c r="X47" i="5"/>
  <c r="M19" i="6" s="1"/>
  <c r="W47" i="5"/>
  <c r="L19" i="6" s="1"/>
  <c r="V47" i="5"/>
  <c r="K19" i="6" s="1"/>
  <c r="T47" i="5"/>
  <c r="I19" i="6" s="1"/>
  <c r="S47" i="5"/>
  <c r="H19" i="6" s="1"/>
  <c r="R47" i="5"/>
  <c r="G19" i="6" s="1"/>
  <c r="O47" i="5"/>
  <c r="F19" i="6" s="1"/>
  <c r="N47" i="5"/>
  <c r="E19" i="6" s="1"/>
  <c r="M47" i="5"/>
  <c r="D19" i="6" s="1"/>
  <c r="K47" i="5"/>
  <c r="C19" i="6" s="1"/>
  <c r="B19"/>
  <c r="AG46" i="5"/>
  <c r="AC46"/>
  <c r="Y46"/>
  <c r="U46"/>
  <c r="AF44"/>
  <c r="U18" i="6" s="1"/>
  <c r="AE44" i="5"/>
  <c r="T18" i="6" s="1"/>
  <c r="AD44" i="5"/>
  <c r="S18" i="6" s="1"/>
  <c r="AB44" i="5"/>
  <c r="Q18" i="6" s="1"/>
  <c r="AA44" i="5"/>
  <c r="P18" i="6" s="1"/>
  <c r="Z44" i="5"/>
  <c r="O18" i="6" s="1"/>
  <c r="X44" i="5"/>
  <c r="M18" i="6" s="1"/>
  <c r="W44" i="5"/>
  <c r="L18" i="6" s="1"/>
  <c r="V44" i="5"/>
  <c r="K18" i="6" s="1"/>
  <c r="T44" i="5"/>
  <c r="I18" i="6" s="1"/>
  <c r="S44" i="5"/>
  <c r="H18" i="6" s="1"/>
  <c r="R44" i="5"/>
  <c r="G18" i="6" s="1"/>
  <c r="O44" i="5"/>
  <c r="F18" i="6" s="1"/>
  <c r="N44" i="5"/>
  <c r="E18" i="6" s="1"/>
  <c r="M44" i="5"/>
  <c r="D18" i="6" s="1"/>
  <c r="AG43" i="5"/>
  <c r="AC43"/>
  <c r="AC44" s="1"/>
  <c r="R18" i="6" s="1"/>
  <c r="Y43" i="5"/>
  <c r="U43"/>
  <c r="AF41"/>
  <c r="U17" i="6" s="1"/>
  <c r="AE41" i="5"/>
  <c r="T17" i="6" s="1"/>
  <c r="AD41" i="5"/>
  <c r="S17" i="6" s="1"/>
  <c r="AB41" i="5"/>
  <c r="Q17" i="6" s="1"/>
  <c r="AA41" i="5"/>
  <c r="P17" i="6" s="1"/>
  <c r="Z41" i="5"/>
  <c r="O17" i="6" s="1"/>
  <c r="X41" i="5"/>
  <c r="M17" i="6" s="1"/>
  <c r="W41" i="5"/>
  <c r="L17" i="6" s="1"/>
  <c r="V41" i="5"/>
  <c r="K17" i="6" s="1"/>
  <c r="T41" i="5"/>
  <c r="I17" i="6" s="1"/>
  <c r="S41" i="5"/>
  <c r="H17" i="6" s="1"/>
  <c r="R41" i="5"/>
  <c r="G17" i="6" s="1"/>
  <c r="O41" i="5"/>
  <c r="F17" i="6" s="1"/>
  <c r="N41" i="5"/>
  <c r="E17" i="6" s="1"/>
  <c r="M41" i="5"/>
  <c r="D17" i="6" s="1"/>
  <c r="K41" i="5"/>
  <c r="C17" i="6" s="1"/>
  <c r="B17"/>
  <c r="AG40" i="5"/>
  <c r="AC40"/>
  <c r="Y40"/>
  <c r="Y41" s="1"/>
  <c r="N17" i="6" s="1"/>
  <c r="U40" i="5"/>
  <c r="AF38"/>
  <c r="U16" i="6" s="1"/>
  <c r="AE38" i="5"/>
  <c r="T16" i="6" s="1"/>
  <c r="AD38" i="5"/>
  <c r="S16" i="6" s="1"/>
  <c r="AB38" i="5"/>
  <c r="Q16" i="6" s="1"/>
  <c r="AA38" i="5"/>
  <c r="P16" i="6" s="1"/>
  <c r="Z38" i="5"/>
  <c r="O16" i="6" s="1"/>
  <c r="X38" i="5"/>
  <c r="M16" i="6" s="1"/>
  <c r="W38" i="5"/>
  <c r="L16" i="6" s="1"/>
  <c r="V38" i="5"/>
  <c r="K16" i="6" s="1"/>
  <c r="T38" i="5"/>
  <c r="I16" i="6" s="1"/>
  <c r="S38" i="5"/>
  <c r="H16" i="6" s="1"/>
  <c r="R38" i="5"/>
  <c r="G16" i="6" s="1"/>
  <c r="O38" i="5"/>
  <c r="F16" i="6" s="1"/>
  <c r="N38" i="5"/>
  <c r="E16" i="6" s="1"/>
  <c r="M38" i="5"/>
  <c r="D16" i="6" s="1"/>
  <c r="K38" i="5"/>
  <c r="C16" i="6" s="1"/>
  <c r="B16"/>
  <c r="AG37" i="5"/>
  <c r="AC37"/>
  <c r="AC38" s="1"/>
  <c r="R16" i="6" s="1"/>
  <c r="Y37" i="5"/>
  <c r="Y38" s="1"/>
  <c r="N16" i="6" s="1"/>
  <c r="U37" i="5"/>
  <c r="AF35"/>
  <c r="U15" i="6" s="1"/>
  <c r="AE35" i="5"/>
  <c r="T15" i="6" s="1"/>
  <c r="AD35" i="5"/>
  <c r="S15" i="6" s="1"/>
  <c r="AB35" i="5"/>
  <c r="Q15" i="6" s="1"/>
  <c r="AA35" i="5"/>
  <c r="P15" i="6" s="1"/>
  <c r="Z35" i="5"/>
  <c r="O15" i="6" s="1"/>
  <c r="X35" i="5"/>
  <c r="M15" i="6" s="1"/>
  <c r="W35" i="5"/>
  <c r="L15" i="6" s="1"/>
  <c r="V35" i="5"/>
  <c r="K15" i="6" s="1"/>
  <c r="T35" i="5"/>
  <c r="I15" i="6" s="1"/>
  <c r="H15"/>
  <c r="R35" i="5"/>
  <c r="G15" i="6" s="1"/>
  <c r="O35" i="5"/>
  <c r="F15" i="6" s="1"/>
  <c r="N35" i="5"/>
  <c r="E15" i="6" s="1"/>
  <c r="M35" i="5"/>
  <c r="D15" i="6" s="1"/>
  <c r="C15"/>
  <c r="B15"/>
  <c r="AG33" i="5"/>
  <c r="AC33"/>
  <c r="Y33"/>
  <c r="U33"/>
  <c r="AF31"/>
  <c r="U14" i="6" s="1"/>
  <c r="AE31" i="5"/>
  <c r="T14" i="6" s="1"/>
  <c r="AD31" i="5"/>
  <c r="S14" i="6" s="1"/>
  <c r="AB31" i="5"/>
  <c r="Q14" i="6" s="1"/>
  <c r="AA31" i="5"/>
  <c r="P14" i="6" s="1"/>
  <c r="Z31" i="5"/>
  <c r="O14" i="6" s="1"/>
  <c r="X31" i="5"/>
  <c r="M14" i="6" s="1"/>
  <c r="W31" i="5"/>
  <c r="L14" i="6" s="1"/>
  <c r="V31" i="5"/>
  <c r="K14" i="6" s="1"/>
  <c r="T31" i="5"/>
  <c r="I14" i="6" s="1"/>
  <c r="S31" i="5"/>
  <c r="H14" i="6" s="1"/>
  <c r="R31" i="5"/>
  <c r="G14" i="6" s="1"/>
  <c r="O31" i="5"/>
  <c r="F14" i="6" s="1"/>
  <c r="N31" i="5"/>
  <c r="E14" i="6" s="1"/>
  <c r="M31" i="5"/>
  <c r="D14" i="6" s="1"/>
  <c r="K31" i="5"/>
  <c r="C14" i="6" s="1"/>
  <c r="B14"/>
  <c r="AG30" i="5"/>
  <c r="AC30"/>
  <c r="Y30"/>
  <c r="Y31" s="1"/>
  <c r="N14" i="6" s="1"/>
  <c r="U30" i="5"/>
  <c r="AF28"/>
  <c r="U13" i="6" s="1"/>
  <c r="AE28" i="5"/>
  <c r="T13" i="6" s="1"/>
  <c r="AD28" i="5"/>
  <c r="S13" i="6" s="1"/>
  <c r="AB28" i="5"/>
  <c r="Q13" i="6" s="1"/>
  <c r="AA28" i="5"/>
  <c r="P13" i="6" s="1"/>
  <c r="Z28" i="5"/>
  <c r="O13" i="6" s="1"/>
  <c r="X28" i="5"/>
  <c r="M13" i="6" s="1"/>
  <c r="W28" i="5"/>
  <c r="L13" i="6" s="1"/>
  <c r="V28" i="5"/>
  <c r="K13" i="6" s="1"/>
  <c r="T28" i="5"/>
  <c r="I13" i="6" s="1"/>
  <c r="S28" i="5"/>
  <c r="H13" i="6" s="1"/>
  <c r="R28" i="5"/>
  <c r="G13" i="6" s="1"/>
  <c r="O28" i="5"/>
  <c r="F13" i="6" s="1"/>
  <c r="N28" i="5"/>
  <c r="E13" i="6" s="1"/>
  <c r="M28" i="5"/>
  <c r="D13" i="6" s="1"/>
  <c r="K28" i="5"/>
  <c r="C13" i="6" s="1"/>
  <c r="J28" i="5"/>
  <c r="B13" i="6" s="1"/>
  <c r="AG28" i="5"/>
  <c r="V13" i="6" s="1"/>
  <c r="AF25" i="5"/>
  <c r="U12" i="6" s="1"/>
  <c r="AE25" i="5"/>
  <c r="T12" i="6" s="1"/>
  <c r="AD25" i="5"/>
  <c r="S12" i="6" s="1"/>
  <c r="AB25" i="5"/>
  <c r="Q12" i="6" s="1"/>
  <c r="AA25" i="5"/>
  <c r="P12" i="6" s="1"/>
  <c r="Z25" i="5"/>
  <c r="O12" i="6" s="1"/>
  <c r="X25" i="5"/>
  <c r="M12" i="6" s="1"/>
  <c r="W25" i="5"/>
  <c r="L12" i="6" s="1"/>
  <c r="V25" i="5"/>
  <c r="K12" i="6" s="1"/>
  <c r="T25" i="5"/>
  <c r="I12" i="6" s="1"/>
  <c r="S25" i="5"/>
  <c r="H12" i="6" s="1"/>
  <c r="R25" i="5"/>
  <c r="G12" i="6" s="1"/>
  <c r="O25" i="5"/>
  <c r="F12" i="6" s="1"/>
  <c r="N25" i="5"/>
  <c r="E12" i="6" s="1"/>
  <c r="M25" i="5"/>
  <c r="D12" i="6" s="1"/>
  <c r="C12"/>
  <c r="J25" i="5"/>
  <c r="B12" i="6" s="1"/>
  <c r="AF21" i="5"/>
  <c r="U11" i="6" s="1"/>
  <c r="AE21" i="5"/>
  <c r="T11" i="6" s="1"/>
  <c r="AD21" i="5"/>
  <c r="S11" i="6" s="1"/>
  <c r="AB21" i="5"/>
  <c r="Q11" i="6" s="1"/>
  <c r="AA21" i="5"/>
  <c r="P11" i="6" s="1"/>
  <c r="Z21" i="5"/>
  <c r="O11" i="6" s="1"/>
  <c r="X21" i="5"/>
  <c r="M11" i="6" s="1"/>
  <c r="W21" i="5"/>
  <c r="L11" i="6" s="1"/>
  <c r="V21" i="5"/>
  <c r="K11" i="6" s="1"/>
  <c r="T21" i="5"/>
  <c r="I11" i="6" s="1"/>
  <c r="S21" i="5"/>
  <c r="H11" i="6" s="1"/>
  <c r="R21" i="5"/>
  <c r="G11" i="6" s="1"/>
  <c r="O21" i="5"/>
  <c r="F11" i="6" s="1"/>
  <c r="N21" i="5"/>
  <c r="E11" i="6" s="1"/>
  <c r="M21" i="5"/>
  <c r="D11" i="6" s="1"/>
  <c r="K21" i="5"/>
  <c r="C11" i="6" s="1"/>
  <c r="J21" i="5"/>
  <c r="B11" i="6" s="1"/>
  <c r="AC21" i="5"/>
  <c r="R11" i="6" s="1"/>
  <c r="AF18" i="5"/>
  <c r="U10" i="6" s="1"/>
  <c r="AE18" i="5"/>
  <c r="T10" i="6" s="1"/>
  <c r="AD18" i="5"/>
  <c r="S10" i="6" s="1"/>
  <c r="AB18" i="5"/>
  <c r="Q10" i="6" s="1"/>
  <c r="AA18" i="5"/>
  <c r="P10" i="6" s="1"/>
  <c r="Z18" i="5"/>
  <c r="O10" i="6" s="1"/>
  <c r="X18" i="5"/>
  <c r="M10" i="6" s="1"/>
  <c r="W18" i="5"/>
  <c r="L10" i="6" s="1"/>
  <c r="V18" i="5"/>
  <c r="K10" i="6" s="1"/>
  <c r="T18" i="5"/>
  <c r="I10" i="6" s="1"/>
  <c r="S18" i="5"/>
  <c r="H10" i="6" s="1"/>
  <c r="R18" i="5"/>
  <c r="G10" i="6" s="1"/>
  <c r="O18" i="5"/>
  <c r="F10" i="6" s="1"/>
  <c r="N18" i="5"/>
  <c r="E10" i="6" s="1"/>
  <c r="M18" i="5"/>
  <c r="D10" i="6" s="1"/>
  <c r="K18" i="5"/>
  <c r="C10" i="6" s="1"/>
  <c r="J18" i="5"/>
  <c r="B10" i="6" s="1"/>
  <c r="AG17" i="5"/>
  <c r="AC17"/>
  <c r="AC18" s="1"/>
  <c r="R10" i="6" s="1"/>
  <c r="Y17" i="5"/>
  <c r="U17"/>
  <c r="AF15"/>
  <c r="U9" i="6" s="1"/>
  <c r="AE15" i="5"/>
  <c r="T9" i="6" s="1"/>
  <c r="AD15" i="5"/>
  <c r="S9" i="6" s="1"/>
  <c r="AB15" i="5"/>
  <c r="Q9" i="6" s="1"/>
  <c r="AA15" i="5"/>
  <c r="P9" i="6" s="1"/>
  <c r="Z15" i="5"/>
  <c r="O9" i="6" s="1"/>
  <c r="X15" i="5"/>
  <c r="M9" i="6" s="1"/>
  <c r="W15" i="5"/>
  <c r="L9" i="6" s="1"/>
  <c r="V15" i="5"/>
  <c r="K9" i="6" s="1"/>
  <c r="I9"/>
  <c r="S15" i="5"/>
  <c r="H9" i="6" s="1"/>
  <c r="R15" i="5"/>
  <c r="G9" i="6" s="1"/>
  <c r="O15" i="5"/>
  <c r="F9" i="6" s="1"/>
  <c r="N15" i="5"/>
  <c r="E9" i="6" s="1"/>
  <c r="M15" i="5"/>
  <c r="D9" i="6" s="1"/>
  <c r="C9"/>
  <c r="B9"/>
  <c r="AG14" i="5"/>
  <c r="AC14"/>
  <c r="Y14"/>
  <c r="U14"/>
  <c r="U15" s="1"/>
  <c r="AF11"/>
  <c r="AE11"/>
  <c r="T8" i="6" s="1"/>
  <c r="AD11" i="5"/>
  <c r="AB11"/>
  <c r="Q8" i="6" s="1"/>
  <c r="AA11" i="5"/>
  <c r="P8" i="6" s="1"/>
  <c r="Z11" i="5"/>
  <c r="X11"/>
  <c r="W11"/>
  <c r="L8" i="6" s="1"/>
  <c r="V11" i="5"/>
  <c r="T11"/>
  <c r="I8" i="6" s="1"/>
  <c r="S11" i="5"/>
  <c r="H8" i="6" s="1"/>
  <c r="R11" i="5"/>
  <c r="O11"/>
  <c r="N11"/>
  <c r="M11"/>
  <c r="D8" i="6" s="1"/>
  <c r="K11" i="5"/>
  <c r="B8" i="6"/>
  <c r="AG10" i="5"/>
  <c r="AC10"/>
  <c r="Y10"/>
  <c r="U10"/>
  <c r="AG9"/>
  <c r="AC9"/>
  <c r="Y9"/>
  <c r="U9"/>
  <c r="A3" i="6"/>
  <c r="A3" i="4"/>
  <c r="C18"/>
  <c r="B18"/>
  <c r="Y17"/>
  <c r="A5"/>
  <c r="A24" s="1"/>
  <c r="A1"/>
  <c r="A72" i="3"/>
  <c r="AF71"/>
  <c r="U23" i="4" s="1"/>
  <c r="AE71" i="3"/>
  <c r="T23" i="4" s="1"/>
  <c r="AD71" i="3"/>
  <c r="S23" i="4" s="1"/>
  <c r="AB71" i="3"/>
  <c r="Q23" i="4" s="1"/>
  <c r="AA71" i="3"/>
  <c r="P23" i="4" s="1"/>
  <c r="Z71" i="3"/>
  <c r="O23" i="4" s="1"/>
  <c r="X71" i="3"/>
  <c r="M23" i="4" s="1"/>
  <c r="W71" i="3"/>
  <c r="L23" i="4" s="1"/>
  <c r="V71" i="3"/>
  <c r="K23" i="4" s="1"/>
  <c r="T71" i="3"/>
  <c r="I23" i="4" s="1"/>
  <c r="S71" i="3"/>
  <c r="H23" i="4" s="1"/>
  <c r="R71" i="3"/>
  <c r="G23" i="4" s="1"/>
  <c r="O71" i="3"/>
  <c r="F23" i="4" s="1"/>
  <c r="N71" i="3"/>
  <c r="E23" i="4" s="1"/>
  <c r="M71" i="3"/>
  <c r="D23" i="4" s="1"/>
  <c r="K71" i="3"/>
  <c r="C23" i="4" s="1"/>
  <c r="B23"/>
  <c r="AG70" i="3"/>
  <c r="AC70"/>
  <c r="Y70"/>
  <c r="U70"/>
  <c r="AG69"/>
  <c r="AC69"/>
  <c r="AC71" s="1"/>
  <c r="R23" i="4" s="1"/>
  <c r="Y69" i="3"/>
  <c r="U69"/>
  <c r="U22" i="4"/>
  <c r="T22"/>
  <c r="S22"/>
  <c r="Q22"/>
  <c r="P22"/>
  <c r="O22"/>
  <c r="M22"/>
  <c r="L22"/>
  <c r="K22"/>
  <c r="I22"/>
  <c r="S67" i="3"/>
  <c r="H22" i="4" s="1"/>
  <c r="G22"/>
  <c r="O67" i="3"/>
  <c r="F22" i="4" s="1"/>
  <c r="N67" i="3"/>
  <c r="E22" i="4" s="1"/>
  <c r="M67" i="3"/>
  <c r="D22" i="4" s="1"/>
  <c r="C22"/>
  <c r="B22"/>
  <c r="AG65" i="3"/>
  <c r="AG67" s="1"/>
  <c r="AC65"/>
  <c r="Y65"/>
  <c r="Y67" s="1"/>
  <c r="U65"/>
  <c r="U67" s="1"/>
  <c r="AF63"/>
  <c r="U21" i="4" s="1"/>
  <c r="AE63" i="3"/>
  <c r="T21" i="4" s="1"/>
  <c r="AD63" i="3"/>
  <c r="S21" i="4" s="1"/>
  <c r="AB63" i="3"/>
  <c r="Q21" i="4" s="1"/>
  <c r="AA63" i="3"/>
  <c r="P21" i="4" s="1"/>
  <c r="Z63" i="3"/>
  <c r="O21" i="4" s="1"/>
  <c r="X63" i="3"/>
  <c r="M21" i="4" s="1"/>
  <c r="W63" i="3"/>
  <c r="L21" i="4" s="1"/>
  <c r="V63" i="3"/>
  <c r="K21" i="4" s="1"/>
  <c r="T63" i="3"/>
  <c r="I21" i="4" s="1"/>
  <c r="S63" i="3"/>
  <c r="H21" i="4" s="1"/>
  <c r="R63" i="3"/>
  <c r="G21" i="4" s="1"/>
  <c r="O63" i="3"/>
  <c r="F21" i="4" s="1"/>
  <c r="N63" i="3"/>
  <c r="E21" i="4" s="1"/>
  <c r="M63" i="3"/>
  <c r="D21" i="4" s="1"/>
  <c r="K63" i="3"/>
  <c r="C21" i="4" s="1"/>
  <c r="B21"/>
  <c r="AG62" i="3"/>
  <c r="AC62"/>
  <c r="Y62"/>
  <c r="AG61"/>
  <c r="AC61"/>
  <c r="Y61"/>
  <c r="AF59"/>
  <c r="U20" i="4" s="1"/>
  <c r="AE59" i="3"/>
  <c r="T20" i="4" s="1"/>
  <c r="AD59" i="3"/>
  <c r="S20" i="4" s="1"/>
  <c r="AB59" i="3"/>
  <c r="Q20" i="4" s="1"/>
  <c r="AA59" i="3"/>
  <c r="P20" i="4" s="1"/>
  <c r="Z59" i="3"/>
  <c r="O20" i="4" s="1"/>
  <c r="X59" i="3"/>
  <c r="M20" i="4" s="1"/>
  <c r="W59" i="3"/>
  <c r="L20" i="4" s="1"/>
  <c r="V59" i="3"/>
  <c r="K20" i="4" s="1"/>
  <c r="T59" i="3"/>
  <c r="I20" i="4" s="1"/>
  <c r="S59" i="3"/>
  <c r="H20" i="4" s="1"/>
  <c r="R59" i="3"/>
  <c r="G20" i="4" s="1"/>
  <c r="O59" i="3"/>
  <c r="F20" i="4" s="1"/>
  <c r="N59" i="3"/>
  <c r="E20" i="4" s="1"/>
  <c r="M59" i="3"/>
  <c r="D20" i="4" s="1"/>
  <c r="K59" i="3"/>
  <c r="C20" i="4" s="1"/>
  <c r="B20"/>
  <c r="AG58" i="3"/>
  <c r="AC58"/>
  <c r="Y58"/>
  <c r="U58"/>
  <c r="AG57"/>
  <c r="AC57"/>
  <c r="Y57"/>
  <c r="Y59" s="1"/>
  <c r="N20" i="4" s="1"/>
  <c r="U57" i="3"/>
  <c r="AF55"/>
  <c r="U19" i="4" s="1"/>
  <c r="AE55" i="3"/>
  <c r="T19" i="4" s="1"/>
  <c r="AD55" i="3"/>
  <c r="S19" i="4" s="1"/>
  <c r="AB55" i="3"/>
  <c r="Q19" i="4" s="1"/>
  <c r="AA55" i="3"/>
  <c r="P19" i="4" s="1"/>
  <c r="Z55" i="3"/>
  <c r="O19" i="4" s="1"/>
  <c r="X55" i="3"/>
  <c r="M19" i="4" s="1"/>
  <c r="W55" i="3"/>
  <c r="L19" i="4" s="1"/>
  <c r="V55" i="3"/>
  <c r="K19" i="4" s="1"/>
  <c r="T55" i="3"/>
  <c r="I19" i="4" s="1"/>
  <c r="H19"/>
  <c r="R55" i="3"/>
  <c r="G19" i="4" s="1"/>
  <c r="O55" i="3"/>
  <c r="F19" i="4" s="1"/>
  <c r="N55" i="3"/>
  <c r="E19" i="4" s="1"/>
  <c r="M55" i="3"/>
  <c r="D19" i="4" s="1"/>
  <c r="K55" i="3"/>
  <c r="C19" i="4" s="1"/>
  <c r="B19"/>
  <c r="AG54" i="3"/>
  <c r="AC54"/>
  <c r="Y54"/>
  <c r="U54"/>
  <c r="AG53"/>
  <c r="AC53"/>
  <c r="AC55" s="1"/>
  <c r="R19" i="4" s="1"/>
  <c r="Y53" i="3"/>
  <c r="Y55" s="1"/>
  <c r="N19" i="4" s="1"/>
  <c r="U53" i="3"/>
  <c r="AF51"/>
  <c r="U18" i="4" s="1"/>
  <c r="AE51" i="3"/>
  <c r="T18" i="4" s="1"/>
  <c r="AD51" i="3"/>
  <c r="S18" i="4" s="1"/>
  <c r="AB51" i="3"/>
  <c r="Q18" i="4" s="1"/>
  <c r="AA51" i="3"/>
  <c r="P18" i="4" s="1"/>
  <c r="Z51" i="3"/>
  <c r="O18" i="4" s="1"/>
  <c r="X51" i="3"/>
  <c r="M18" i="4" s="1"/>
  <c r="W51" i="3"/>
  <c r="L18" i="4" s="1"/>
  <c r="V51" i="3"/>
  <c r="K18" i="4" s="1"/>
  <c r="T51" i="3"/>
  <c r="I18" i="4" s="1"/>
  <c r="S51" i="3"/>
  <c r="H18" i="4" s="1"/>
  <c r="R51" i="3"/>
  <c r="G18" i="4" s="1"/>
  <c r="O51" i="3"/>
  <c r="F18" i="4" s="1"/>
  <c r="N51" i="3"/>
  <c r="E18" i="4" s="1"/>
  <c r="M51" i="3"/>
  <c r="D18" i="4" s="1"/>
  <c r="AG50" i="3"/>
  <c r="AC50"/>
  <c r="Y50"/>
  <c r="U50"/>
  <c r="AG49"/>
  <c r="AC49"/>
  <c r="AC51" s="1"/>
  <c r="R18" i="4" s="1"/>
  <c r="Y49" i="3"/>
  <c r="Y51" s="1"/>
  <c r="N18" i="4" s="1"/>
  <c r="U49" i="3"/>
  <c r="AF47"/>
  <c r="U17" i="4" s="1"/>
  <c r="AE47" i="3"/>
  <c r="T17" i="4" s="1"/>
  <c r="AD47" i="3"/>
  <c r="S17" i="4" s="1"/>
  <c r="AB47" i="3"/>
  <c r="Q17" i="4" s="1"/>
  <c r="AA47" i="3"/>
  <c r="P17" i="4" s="1"/>
  <c r="Z47" i="3"/>
  <c r="O17" i="4" s="1"/>
  <c r="X47" i="3"/>
  <c r="M17" i="4" s="1"/>
  <c r="W47" i="3"/>
  <c r="L17" i="4" s="1"/>
  <c r="V47" i="3"/>
  <c r="K17" i="4" s="1"/>
  <c r="T47" i="3"/>
  <c r="I17" i="4" s="1"/>
  <c r="S47" i="3"/>
  <c r="H17" i="4" s="1"/>
  <c r="R47" i="3"/>
  <c r="G17" i="4" s="1"/>
  <c r="O47" i="3"/>
  <c r="F17" i="4" s="1"/>
  <c r="N47" i="3"/>
  <c r="E17" i="4" s="1"/>
  <c r="M47" i="3"/>
  <c r="D17" i="4" s="1"/>
  <c r="K47" i="3"/>
  <c r="C17" i="4" s="1"/>
  <c r="B17"/>
  <c r="AG46" i="3"/>
  <c r="AC46"/>
  <c r="Y46"/>
  <c r="U46"/>
  <c r="AG45"/>
  <c r="AC45"/>
  <c r="AC47" s="1"/>
  <c r="R17" i="4" s="1"/>
  <c r="Y45" i="3"/>
  <c r="U45"/>
  <c r="AF43"/>
  <c r="U16" i="4" s="1"/>
  <c r="AE43" i="3"/>
  <c r="T16" i="4" s="1"/>
  <c r="AD43" i="3"/>
  <c r="S16" i="4" s="1"/>
  <c r="AB43" i="3"/>
  <c r="Q16" i="4" s="1"/>
  <c r="AA43" i="3"/>
  <c r="P16" i="4" s="1"/>
  <c r="Z43" i="3"/>
  <c r="O16" i="4" s="1"/>
  <c r="X43" i="3"/>
  <c r="M16" i="4" s="1"/>
  <c r="W43" i="3"/>
  <c r="L16" i="4" s="1"/>
  <c r="V43" i="3"/>
  <c r="K16" i="4" s="1"/>
  <c r="T43" i="3"/>
  <c r="I16" i="4" s="1"/>
  <c r="S43" i="3"/>
  <c r="H16" i="4" s="1"/>
  <c r="R43" i="3"/>
  <c r="G16" i="4" s="1"/>
  <c r="O43" i="3"/>
  <c r="F16" i="4" s="1"/>
  <c r="N43" i="3"/>
  <c r="E16" i="4" s="1"/>
  <c r="M43" i="3"/>
  <c r="D16" i="4" s="1"/>
  <c r="K43" i="3"/>
  <c r="C16" i="4" s="1"/>
  <c r="B16"/>
  <c r="AG42" i="3"/>
  <c r="AC42"/>
  <c r="Y42"/>
  <c r="U42"/>
  <c r="AG41"/>
  <c r="AC41"/>
  <c r="Y41"/>
  <c r="U41"/>
  <c r="AF39"/>
  <c r="U15" i="4" s="1"/>
  <c r="AE39" i="3"/>
  <c r="T15" i="4" s="1"/>
  <c r="AD39" i="3"/>
  <c r="S15" i="4" s="1"/>
  <c r="AB39" i="3"/>
  <c r="Q15" i="4" s="1"/>
  <c r="AA39" i="3"/>
  <c r="P15" i="4" s="1"/>
  <c r="Z39" i="3"/>
  <c r="O15" i="4" s="1"/>
  <c r="X39" i="3"/>
  <c r="M15" i="4" s="1"/>
  <c r="W39" i="3"/>
  <c r="L15" i="4" s="1"/>
  <c r="V39" i="3"/>
  <c r="K15" i="4" s="1"/>
  <c r="T39" i="3"/>
  <c r="I15" i="4" s="1"/>
  <c r="S39" i="3"/>
  <c r="H15" i="4" s="1"/>
  <c r="R39" i="3"/>
  <c r="G15" i="4" s="1"/>
  <c r="O39" i="3"/>
  <c r="F15" i="4" s="1"/>
  <c r="N39" i="3"/>
  <c r="E15" i="4" s="1"/>
  <c r="M39" i="3"/>
  <c r="D15" i="4" s="1"/>
  <c r="K39" i="3"/>
  <c r="C15" i="4" s="1"/>
  <c r="B15"/>
  <c r="AG38" i="3"/>
  <c r="AC38"/>
  <c r="Y38"/>
  <c r="U38"/>
  <c r="AG37"/>
  <c r="AC37"/>
  <c r="Y37"/>
  <c r="Y39" s="1"/>
  <c r="N15" i="4" s="1"/>
  <c r="U37" i="3"/>
  <c r="AF35"/>
  <c r="U14" i="4" s="1"/>
  <c r="AE35" i="3"/>
  <c r="T14" i="4" s="1"/>
  <c r="AD35" i="3"/>
  <c r="S14" i="4" s="1"/>
  <c r="AB35" i="3"/>
  <c r="Q14" i="4" s="1"/>
  <c r="AA35" i="3"/>
  <c r="P14" i="4" s="1"/>
  <c r="Z35" i="3"/>
  <c r="O14" i="4" s="1"/>
  <c r="X35" i="3"/>
  <c r="M14" i="4" s="1"/>
  <c r="W35" i="3"/>
  <c r="L14" i="4" s="1"/>
  <c r="V35" i="3"/>
  <c r="K14" i="4" s="1"/>
  <c r="T35" i="3"/>
  <c r="I14" i="4" s="1"/>
  <c r="S35" i="3"/>
  <c r="H14" i="4" s="1"/>
  <c r="R35" i="3"/>
  <c r="G14" i="4" s="1"/>
  <c r="O35" i="3"/>
  <c r="F14" i="4" s="1"/>
  <c r="N35" i="3"/>
  <c r="E14" i="4" s="1"/>
  <c r="M35" i="3"/>
  <c r="D14" i="4" s="1"/>
  <c r="K35" i="3"/>
  <c r="C14" i="4" s="1"/>
  <c r="B14"/>
  <c r="AG34" i="3"/>
  <c r="AC34"/>
  <c r="Y34"/>
  <c r="U34"/>
  <c r="AG33"/>
  <c r="AC33"/>
  <c r="Y33"/>
  <c r="U33"/>
  <c r="AF31"/>
  <c r="U13" i="4" s="1"/>
  <c r="AE31" i="3"/>
  <c r="T13" i="4" s="1"/>
  <c r="AD31" i="3"/>
  <c r="S13" i="4" s="1"/>
  <c r="AB31" i="3"/>
  <c r="Q13" i="4" s="1"/>
  <c r="AA31" i="3"/>
  <c r="P13" i="4" s="1"/>
  <c r="Z31" i="3"/>
  <c r="O13" i="4" s="1"/>
  <c r="X31" i="3"/>
  <c r="M13" i="4" s="1"/>
  <c r="W31" i="3"/>
  <c r="L13" i="4" s="1"/>
  <c r="V31" i="3"/>
  <c r="K13" i="4" s="1"/>
  <c r="T31" i="3"/>
  <c r="I13" i="4" s="1"/>
  <c r="H13"/>
  <c r="R31" i="3"/>
  <c r="G13" i="4" s="1"/>
  <c r="O31" i="3"/>
  <c r="F13" i="4" s="1"/>
  <c r="N31" i="3"/>
  <c r="E13" i="4" s="1"/>
  <c r="M31" i="3"/>
  <c r="D13" i="4" s="1"/>
  <c r="C13"/>
  <c r="B13"/>
  <c r="AG30" i="3"/>
  <c r="AC30"/>
  <c r="AC31" s="1"/>
  <c r="R13" i="4" s="1"/>
  <c r="Y30" i="3"/>
  <c r="U30"/>
  <c r="U31" s="1"/>
  <c r="U12" i="4"/>
  <c r="T12"/>
  <c r="S12"/>
  <c r="Q12"/>
  <c r="P12"/>
  <c r="O12"/>
  <c r="M12"/>
  <c r="L12"/>
  <c r="K12"/>
  <c r="I12"/>
  <c r="H12"/>
  <c r="G12"/>
  <c r="O27" i="3"/>
  <c r="F12" i="4" s="1"/>
  <c r="N27" i="3"/>
  <c r="E12" i="4" s="1"/>
  <c r="M27" i="3"/>
  <c r="D12" i="4" s="1"/>
  <c r="C12"/>
  <c r="B12"/>
  <c r="AG25" i="3"/>
  <c r="AG27" s="1"/>
  <c r="AC25"/>
  <c r="AC27" s="1"/>
  <c r="Y25"/>
  <c r="Y27" s="1"/>
  <c r="U25"/>
  <c r="U27" s="1"/>
  <c r="AF23"/>
  <c r="U11" i="4" s="1"/>
  <c r="AE23" i="3"/>
  <c r="T11" i="4" s="1"/>
  <c r="AD23" i="3"/>
  <c r="S11" i="4" s="1"/>
  <c r="AB23" i="3"/>
  <c r="Q11" i="4" s="1"/>
  <c r="AA23" i="3"/>
  <c r="P11" i="4" s="1"/>
  <c r="Z23" i="3"/>
  <c r="O11" i="4" s="1"/>
  <c r="X23" i="3"/>
  <c r="M11" i="4" s="1"/>
  <c r="W23" i="3"/>
  <c r="L11" i="4" s="1"/>
  <c r="V23" i="3"/>
  <c r="K11" i="4" s="1"/>
  <c r="T23" i="3"/>
  <c r="I11" i="4" s="1"/>
  <c r="S23" i="3"/>
  <c r="R23"/>
  <c r="G11" i="4" s="1"/>
  <c r="O23" i="3"/>
  <c r="F11" i="4" s="1"/>
  <c r="N23" i="3"/>
  <c r="E11" i="4" s="1"/>
  <c r="M23" i="3"/>
  <c r="K23"/>
  <c r="C11" i="4" s="1"/>
  <c r="B11"/>
  <c r="AG22" i="3"/>
  <c r="AC22"/>
  <c r="Y22"/>
  <c r="U22"/>
  <c r="AG21"/>
  <c r="AG23" s="1"/>
  <c r="V11" i="4" s="1"/>
  <c r="AC21" i="3"/>
  <c r="Y21"/>
  <c r="U21"/>
  <c r="AF19"/>
  <c r="U10" i="4" s="1"/>
  <c r="AE19" i="3"/>
  <c r="T10" i="4" s="1"/>
  <c r="AD19" i="3"/>
  <c r="S10" i="4" s="1"/>
  <c r="AB19" i="3"/>
  <c r="Q10" i="4" s="1"/>
  <c r="AA19" i="3"/>
  <c r="P10" i="4" s="1"/>
  <c r="Z19" i="3"/>
  <c r="O10" i="4" s="1"/>
  <c r="X19" i="3"/>
  <c r="M10" i="4" s="1"/>
  <c r="W19" i="3"/>
  <c r="L10" i="4" s="1"/>
  <c r="V19" i="3"/>
  <c r="K10" i="4" s="1"/>
  <c r="T19" i="3"/>
  <c r="I10" i="4" s="1"/>
  <c r="S19" i="3"/>
  <c r="H10" i="4" s="1"/>
  <c r="R19" i="3"/>
  <c r="G10" i="4" s="1"/>
  <c r="O19" i="3"/>
  <c r="F10" i="4" s="1"/>
  <c r="N19" i="3"/>
  <c r="E10" i="4" s="1"/>
  <c r="M19" i="3"/>
  <c r="D10" i="4" s="1"/>
  <c r="K19" i="3"/>
  <c r="C10" i="4" s="1"/>
  <c r="B10"/>
  <c r="AG18" i="3"/>
  <c r="AC18"/>
  <c r="Y18"/>
  <c r="U18"/>
  <c r="AG17"/>
  <c r="AC17"/>
  <c r="Y17"/>
  <c r="U17"/>
  <c r="AF15"/>
  <c r="U9" i="4" s="1"/>
  <c r="AE15" i="3"/>
  <c r="AD15"/>
  <c r="S9" i="4" s="1"/>
  <c r="AB15" i="3"/>
  <c r="Q9" i="4" s="1"/>
  <c r="AA15" i="3"/>
  <c r="P9" i="4" s="1"/>
  <c r="Z15" i="3"/>
  <c r="O9" i="4" s="1"/>
  <c r="X15" i="3"/>
  <c r="M9" i="4" s="1"/>
  <c r="W15" i="3"/>
  <c r="V15"/>
  <c r="K9" i="4" s="1"/>
  <c r="T15" i="3"/>
  <c r="I9" i="4" s="1"/>
  <c r="S15" i="3"/>
  <c r="H9" i="4" s="1"/>
  <c r="R15" i="3"/>
  <c r="G9" i="4" s="1"/>
  <c r="O15" i="3"/>
  <c r="F9" i="4" s="1"/>
  <c r="N15" i="3"/>
  <c r="E9" i="4" s="1"/>
  <c r="M15" i="3"/>
  <c r="D9" i="4" s="1"/>
  <c r="K15" i="3"/>
  <c r="C9" i="4" s="1"/>
  <c r="B9"/>
  <c r="AG14" i="3"/>
  <c r="AC14"/>
  <c r="Y14"/>
  <c r="U14"/>
  <c r="AG13"/>
  <c r="AC13"/>
  <c r="Y13"/>
  <c r="Y15" s="1"/>
  <c r="N9" i="4" s="1"/>
  <c r="U13" i="3"/>
  <c r="AF11"/>
  <c r="AE11"/>
  <c r="T8" i="4" s="1"/>
  <c r="AD11" i="3"/>
  <c r="AB11"/>
  <c r="AA11"/>
  <c r="P8" i="4" s="1"/>
  <c r="Z11" i="3"/>
  <c r="X11"/>
  <c r="W11"/>
  <c r="L8" i="4" s="1"/>
  <c r="V11" i="3"/>
  <c r="H8" i="4"/>
  <c r="R11" i="3"/>
  <c r="O11"/>
  <c r="N11"/>
  <c r="M11"/>
  <c r="D8" i="4" s="1"/>
  <c r="AG9" i="3"/>
  <c r="AC9"/>
  <c r="Y9"/>
  <c r="AH11" i="7" l="1"/>
  <c r="AH12"/>
  <c r="AH13"/>
  <c r="AH15"/>
  <c r="AH17"/>
  <c r="AH18"/>
  <c r="AH59"/>
  <c r="AH60"/>
  <c r="AH62"/>
  <c r="AH63"/>
  <c r="AI63" s="1"/>
  <c r="AH64"/>
  <c r="AH107"/>
  <c r="AI107" s="1"/>
  <c r="AH108"/>
  <c r="AH111"/>
  <c r="AH112"/>
  <c r="AH113"/>
  <c r="AH178"/>
  <c r="AH181"/>
  <c r="AI181" s="1"/>
  <c r="AH182"/>
  <c r="AH183"/>
  <c r="AH185"/>
  <c r="AH186"/>
  <c r="AC31" i="13"/>
  <c r="R9" i="14" s="1"/>
  <c r="U55" i="13"/>
  <c r="J11" i="14" s="1"/>
  <c r="AH126" i="11"/>
  <c r="AH141"/>
  <c r="AH143"/>
  <c r="AH144"/>
  <c r="AH146"/>
  <c r="AI146" s="1"/>
  <c r="AH147"/>
  <c r="AH148"/>
  <c r="AH149"/>
  <c r="AH33"/>
  <c r="AH62"/>
  <c r="AI62" s="1"/>
  <c r="AH93"/>
  <c r="AH94"/>
  <c r="AH96"/>
  <c r="AI96" s="1"/>
  <c r="AH97"/>
  <c r="AH98"/>
  <c r="AH99"/>
  <c r="AH101"/>
  <c r="AH11"/>
  <c r="AH12"/>
  <c r="AH49"/>
  <c r="AH157"/>
  <c r="U47" i="3"/>
  <c r="J17" i="4" s="1"/>
  <c r="J15" i="6"/>
  <c r="U35" i="5"/>
  <c r="R22" i="4"/>
  <c r="AC67" i="3"/>
  <c r="AC63"/>
  <c r="R21" i="4" s="1"/>
  <c r="Y23" i="3"/>
  <c r="N11" i="4" s="1"/>
  <c r="U19" i="13"/>
  <c r="J8" i="14" s="1"/>
  <c r="T191" i="13"/>
  <c r="AH47"/>
  <c r="AH49"/>
  <c r="AH52"/>
  <c r="AI52" s="1"/>
  <c r="AH54"/>
  <c r="AH95"/>
  <c r="AH98"/>
  <c r="AI98" s="1"/>
  <c r="AH100"/>
  <c r="AI100" s="1"/>
  <c r="AH102"/>
  <c r="AH166"/>
  <c r="AH168"/>
  <c r="AI168" s="1"/>
  <c r="AH171"/>
  <c r="AI171" s="1"/>
  <c r="AH174"/>
  <c r="AH34"/>
  <c r="AH36"/>
  <c r="AH37"/>
  <c r="AH38"/>
  <c r="AH40"/>
  <c r="AH41"/>
  <c r="AH42"/>
  <c r="AH82"/>
  <c r="AH84"/>
  <c r="AH86"/>
  <c r="AH87"/>
  <c r="AH88"/>
  <c r="AH90"/>
  <c r="AH130"/>
  <c r="AI130" s="1"/>
  <c r="AH131"/>
  <c r="AI131" s="1"/>
  <c r="AH132"/>
  <c r="AH134"/>
  <c r="AH135"/>
  <c r="AH136"/>
  <c r="AI136" s="1"/>
  <c r="AH138"/>
  <c r="AH155"/>
  <c r="AH156"/>
  <c r="AH158"/>
  <c r="AH159"/>
  <c r="AH160"/>
  <c r="AH162"/>
  <c r="AI162" s="1"/>
  <c r="N191"/>
  <c r="AH48"/>
  <c r="AH50"/>
  <c r="AH51"/>
  <c r="AI51" s="1"/>
  <c r="AH96"/>
  <c r="AH99"/>
  <c r="AH167"/>
  <c r="AH170"/>
  <c r="AI170" s="1"/>
  <c r="AH172"/>
  <c r="AH22"/>
  <c r="AH23"/>
  <c r="AH24"/>
  <c r="AI24" s="1"/>
  <c r="AH25"/>
  <c r="AH26"/>
  <c r="AH27"/>
  <c r="AH28"/>
  <c r="AI28" s="1"/>
  <c r="AH30"/>
  <c r="AI30" s="1"/>
  <c r="U79"/>
  <c r="J13" i="14" s="1"/>
  <c r="AH71" i="13"/>
  <c r="AH72"/>
  <c r="AI72" s="1"/>
  <c r="AH73"/>
  <c r="AI73" s="1"/>
  <c r="AH74"/>
  <c r="AH75"/>
  <c r="AH76"/>
  <c r="AI76" s="1"/>
  <c r="AH78"/>
  <c r="AH119"/>
  <c r="AH120"/>
  <c r="AH122"/>
  <c r="AI122" s="1"/>
  <c r="AH123"/>
  <c r="AH124"/>
  <c r="AH126"/>
  <c r="AH142"/>
  <c r="AI142" s="1"/>
  <c r="AH143"/>
  <c r="AH144"/>
  <c r="AH146"/>
  <c r="AH147"/>
  <c r="AI147" s="1"/>
  <c r="AH148"/>
  <c r="AH150"/>
  <c r="AB191"/>
  <c r="AF191"/>
  <c r="O191"/>
  <c r="X191"/>
  <c r="AG19" i="11"/>
  <c r="AH23"/>
  <c r="AI23" s="1"/>
  <c r="AH26"/>
  <c r="AI26" s="1"/>
  <c r="AH30"/>
  <c r="AH52"/>
  <c r="AI52" s="1"/>
  <c r="U91"/>
  <c r="J14" i="12" s="1"/>
  <c r="AH84" i="11"/>
  <c r="AH88"/>
  <c r="AG151"/>
  <c r="V19" i="12" s="1"/>
  <c r="U175" i="11"/>
  <c r="J21" i="12" s="1"/>
  <c r="AH170" i="11"/>
  <c r="AI170" s="1"/>
  <c r="AH172"/>
  <c r="AH22"/>
  <c r="AI22" s="1"/>
  <c r="Y43"/>
  <c r="N10" i="12" s="1"/>
  <c r="AH46" i="11"/>
  <c r="AI46" s="1"/>
  <c r="AH47"/>
  <c r="AC67"/>
  <c r="R12" i="12" s="1"/>
  <c r="AH70" i="11"/>
  <c r="AH73"/>
  <c r="AH74"/>
  <c r="AH76"/>
  <c r="AI76" s="1"/>
  <c r="AH77"/>
  <c r="AH78"/>
  <c r="AG91"/>
  <c r="V14" i="12" s="1"/>
  <c r="AH106" i="11"/>
  <c r="AI106" s="1"/>
  <c r="X18" i="12" s="1"/>
  <c r="U115" i="11"/>
  <c r="J16" i="12" s="1"/>
  <c r="AH108" i="11"/>
  <c r="AI108" s="1"/>
  <c r="X20" i="12" s="1"/>
  <c r="AH111" i="11"/>
  <c r="AH112"/>
  <c r="AI112" s="1"/>
  <c r="AH114"/>
  <c r="AI114" s="1"/>
  <c r="AC151"/>
  <c r="R19" i="12" s="1"/>
  <c r="AH158" i="11"/>
  <c r="AH160"/>
  <c r="AI160" s="1"/>
  <c r="AH161"/>
  <c r="AH162"/>
  <c r="AG175"/>
  <c r="V21" i="12" s="1"/>
  <c r="AG43" i="11"/>
  <c r="V10" i="12" s="1"/>
  <c r="AH29" i="11"/>
  <c r="AH50"/>
  <c r="AH54"/>
  <c r="AH82"/>
  <c r="AI82" s="1"/>
  <c r="AH85"/>
  <c r="AH87"/>
  <c r="AI87" s="1"/>
  <c r="AH90"/>
  <c r="AI90" s="1"/>
  <c r="Y115"/>
  <c r="N16" i="12" s="1"/>
  <c r="AH168" i="11"/>
  <c r="AH171"/>
  <c r="AI171" s="1"/>
  <c r="AH13"/>
  <c r="AI13" s="1"/>
  <c r="AH16"/>
  <c r="AI16" s="1"/>
  <c r="AH18"/>
  <c r="AI18" s="1"/>
  <c r="AH36"/>
  <c r="AH38"/>
  <c r="AI38" s="1"/>
  <c r="AH40"/>
  <c r="AI40" s="1"/>
  <c r="AH41"/>
  <c r="AG55"/>
  <c r="V11" i="12" s="1"/>
  <c r="AH64" i="11"/>
  <c r="AH102"/>
  <c r="AG115"/>
  <c r="V16" i="12" s="1"/>
  <c r="AH131" i="11"/>
  <c r="AI131" s="1"/>
  <c r="AH132"/>
  <c r="AH134"/>
  <c r="AI134" s="1"/>
  <c r="AH135"/>
  <c r="AH136"/>
  <c r="AH137"/>
  <c r="Y151"/>
  <c r="N19" i="12" s="1"/>
  <c r="AH154" i="11"/>
  <c r="AH155"/>
  <c r="AG190"/>
  <c r="V23" i="12" s="1"/>
  <c r="U190" i="11"/>
  <c r="J23" i="12" s="1"/>
  <c r="AG44" i="5"/>
  <c r="V18" i="6" s="1"/>
  <c r="AG11" i="5"/>
  <c r="V8" i="6" s="1"/>
  <c r="AC47" i="5"/>
  <c r="R19" i="6" s="1"/>
  <c r="AG18" i="5"/>
  <c r="V10" i="6" s="1"/>
  <c r="AH14" i="5"/>
  <c r="AH15" s="1"/>
  <c r="U25"/>
  <c r="J12" i="6" s="1"/>
  <c r="AG25" i="5"/>
  <c r="V12" i="6" s="1"/>
  <c r="U31" i="5"/>
  <c r="J14" i="6" s="1"/>
  <c r="AC53" i="5"/>
  <c r="R21" i="6" s="1"/>
  <c r="U38" i="5"/>
  <c r="J16" i="6" s="1"/>
  <c r="Y47" i="5"/>
  <c r="N19" i="6" s="1"/>
  <c r="Y53" i="5"/>
  <c r="N21" i="6" s="1"/>
  <c r="AG60" i="5"/>
  <c r="V23" i="6" s="1"/>
  <c r="N61" i="5"/>
  <c r="AC25"/>
  <c r="R12" i="6" s="1"/>
  <c r="Y25" i="5"/>
  <c r="N12" i="6" s="1"/>
  <c r="AC31" i="5"/>
  <c r="R14" i="6" s="1"/>
  <c r="AG38" i="5"/>
  <c r="V16" i="6" s="1"/>
  <c r="AC50" i="5"/>
  <c r="R20" i="6" s="1"/>
  <c r="AH52" i="5"/>
  <c r="AI52" s="1"/>
  <c r="U53"/>
  <c r="J21" i="6" s="1"/>
  <c r="U60" i="5"/>
  <c r="J23" i="6" s="1"/>
  <c r="AF61" i="5"/>
  <c r="U18"/>
  <c r="J10" i="6" s="1"/>
  <c r="AG31" i="5"/>
  <c r="V14" i="6" s="1"/>
  <c r="X61" i="5"/>
  <c r="Y15"/>
  <c r="N9" i="6" s="1"/>
  <c r="Y18" i="5"/>
  <c r="N10" i="6" s="1"/>
  <c r="U47" i="5"/>
  <c r="J19" i="6" s="1"/>
  <c r="AG47" i="5"/>
  <c r="V19" i="6" s="1"/>
  <c r="AG53" i="5"/>
  <c r="V21" i="6" s="1"/>
  <c r="Y11" i="5"/>
  <c r="N8" i="6" s="1"/>
  <c r="AH9" i="5"/>
  <c r="U11"/>
  <c r="J8" i="6" s="1"/>
  <c r="U8"/>
  <c r="U24" s="1"/>
  <c r="M8"/>
  <c r="M24" s="1"/>
  <c r="AC11" i="5"/>
  <c r="R8" i="6" s="1"/>
  <c r="E8"/>
  <c r="E24" s="1"/>
  <c r="AH38" i="3"/>
  <c r="AI38" s="1"/>
  <c r="AH17"/>
  <c r="AI17" s="1"/>
  <c r="AH18"/>
  <c r="AI18" s="1"/>
  <c r="R12" i="4"/>
  <c r="AC43" i="3"/>
  <c r="R16" i="4" s="1"/>
  <c r="AH9" i="3"/>
  <c r="AH46"/>
  <c r="AI46" s="1"/>
  <c r="X19" i="4" s="1"/>
  <c r="AH22" i="3"/>
  <c r="AI22" s="1"/>
  <c r="AG35"/>
  <c r="V14" i="4" s="1"/>
  <c r="AH50" i="3"/>
  <c r="AI50" s="1"/>
  <c r="AH58"/>
  <c r="AI58" s="1"/>
  <c r="AG63"/>
  <c r="V21" i="4" s="1"/>
  <c r="AH69" i="3"/>
  <c r="AI69" s="1"/>
  <c r="U71"/>
  <c r="J23" i="4" s="1"/>
  <c r="Y19" i="3"/>
  <c r="N10" i="4" s="1"/>
  <c r="N12"/>
  <c r="AH54" i="3"/>
  <c r="AI54" s="1"/>
  <c r="U55"/>
  <c r="J19" i="4" s="1"/>
  <c r="AG71" i="3"/>
  <c r="V23" i="4" s="1"/>
  <c r="Y35" i="3"/>
  <c r="N14" i="4" s="1"/>
  <c r="AG55" i="3"/>
  <c r="V19" i="4" s="1"/>
  <c r="Y63" i="3"/>
  <c r="N21" i="4" s="1"/>
  <c r="AH14" i="3"/>
  <c r="AI14" s="1"/>
  <c r="J12" i="4"/>
  <c r="V12"/>
  <c r="AH33" i="3"/>
  <c r="AI33" s="1"/>
  <c r="U35"/>
  <c r="J14" i="4" s="1"/>
  <c r="U63" i="3"/>
  <c r="J21" i="4" s="1"/>
  <c r="Y71" i="3"/>
  <c r="N23" i="4" s="1"/>
  <c r="AH34" i="7"/>
  <c r="AH35"/>
  <c r="AI35" s="1"/>
  <c r="U43"/>
  <c r="J10" i="8" s="1"/>
  <c r="AH39" i="7"/>
  <c r="AH40"/>
  <c r="AI40" s="1"/>
  <c r="AH41"/>
  <c r="AI41" s="1"/>
  <c r="AC67"/>
  <c r="R12" i="8" s="1"/>
  <c r="Y79" i="7"/>
  <c r="N13" i="8" s="1"/>
  <c r="AC91" i="7"/>
  <c r="R14" i="8" s="1"/>
  <c r="Y103" i="7"/>
  <c r="N15" i="8" s="1"/>
  <c r="AG151" i="7"/>
  <c r="V19" i="8" s="1"/>
  <c r="AH23" i="7"/>
  <c r="AH26"/>
  <c r="AI26" s="1"/>
  <c r="AH27"/>
  <c r="AI27" s="1"/>
  <c r="AH28"/>
  <c r="AH30"/>
  <c r="AG43"/>
  <c r="V10" i="8" s="1"/>
  <c r="Y67" i="7"/>
  <c r="N12" i="8" s="1"/>
  <c r="AH70" i="7"/>
  <c r="AH73"/>
  <c r="AH74"/>
  <c r="AI74" s="1"/>
  <c r="AH75"/>
  <c r="AH77"/>
  <c r="AH95"/>
  <c r="AH96"/>
  <c r="AH97"/>
  <c r="AI97" s="1"/>
  <c r="AH98"/>
  <c r="AH99"/>
  <c r="AI99" s="1"/>
  <c r="AH101"/>
  <c r="AI101" s="1"/>
  <c r="AH102"/>
  <c r="AG115"/>
  <c r="V16" i="8" s="1"/>
  <c r="AC151" i="7"/>
  <c r="R19" i="8" s="1"/>
  <c r="Y163" i="7"/>
  <c r="N20" i="8" s="1"/>
  <c r="AH167" i="7"/>
  <c r="AH169"/>
  <c r="AH170"/>
  <c r="AH172"/>
  <c r="AG187"/>
  <c r="V22" i="8" s="1"/>
  <c r="AG79" i="7"/>
  <c r="V13" i="8" s="1"/>
  <c r="AH84" i="7"/>
  <c r="AH85"/>
  <c r="AI85" s="1"/>
  <c r="AH89"/>
  <c r="AI89" s="1"/>
  <c r="AH90"/>
  <c r="AH129"/>
  <c r="AH130"/>
  <c r="AI130" s="1"/>
  <c r="U139"/>
  <c r="J18" i="8" s="1"/>
  <c r="AH132" i="7"/>
  <c r="AH135"/>
  <c r="AI135" s="1"/>
  <c r="AH136"/>
  <c r="AI136" s="1"/>
  <c r="Y151"/>
  <c r="N19" i="8" s="1"/>
  <c r="AH154" i="7"/>
  <c r="AH157"/>
  <c r="AH158"/>
  <c r="AH159"/>
  <c r="AH161"/>
  <c r="AG175"/>
  <c r="V21" i="8" s="1"/>
  <c r="Y43" i="7"/>
  <c r="N10" i="8" s="1"/>
  <c r="AH46" i="7"/>
  <c r="AI46" s="1"/>
  <c r="AH47"/>
  <c r="AH49"/>
  <c r="AH50"/>
  <c r="AH51"/>
  <c r="AI51" s="1"/>
  <c r="AH53"/>
  <c r="AH54"/>
  <c r="AG67"/>
  <c r="V12" i="8" s="1"/>
  <c r="AH118" i="7"/>
  <c r="AI118" s="1"/>
  <c r="AH119"/>
  <c r="AH121"/>
  <c r="AH123"/>
  <c r="AH124"/>
  <c r="AH125"/>
  <c r="AH126"/>
  <c r="AI126" s="1"/>
  <c r="AG139"/>
  <c r="V18" i="8" s="1"/>
  <c r="AH141" i="7"/>
  <c r="AH142"/>
  <c r="U151"/>
  <c r="J19" i="8" s="1"/>
  <c r="AH147" i="7"/>
  <c r="AI147" s="1"/>
  <c r="AH148"/>
  <c r="AH149"/>
  <c r="AG190"/>
  <c r="V23" i="8" s="1"/>
  <c r="AC190" i="7"/>
  <c r="R23" i="8" s="1"/>
  <c r="M191" i="7"/>
  <c r="F24" i="14"/>
  <c r="I24" i="6"/>
  <c r="T24"/>
  <c r="P24" i="12"/>
  <c r="B24" i="14"/>
  <c r="N8"/>
  <c r="AI22" i="13"/>
  <c r="AI26"/>
  <c r="AI71"/>
  <c r="AI75"/>
  <c r="AI78"/>
  <c r="AI126"/>
  <c r="AI146"/>
  <c r="AI148"/>
  <c r="AI150"/>
  <c r="AI9"/>
  <c r="AI11"/>
  <c r="AI12"/>
  <c r="AI13"/>
  <c r="AI14"/>
  <c r="AI15"/>
  <c r="AI16"/>
  <c r="AI17"/>
  <c r="AI18"/>
  <c r="AI58"/>
  <c r="AI60"/>
  <c r="AI61"/>
  <c r="AI62"/>
  <c r="AI64"/>
  <c r="AI65"/>
  <c r="AI66"/>
  <c r="AI106"/>
  <c r="AI108"/>
  <c r="AI110"/>
  <c r="AI112"/>
  <c r="AI114"/>
  <c r="AI180"/>
  <c r="AI182"/>
  <c r="AI184"/>
  <c r="AI186"/>
  <c r="V8" i="14"/>
  <c r="AI47" i="13"/>
  <c r="AI48"/>
  <c r="AI50"/>
  <c r="AI54"/>
  <c r="AI96"/>
  <c r="AI102"/>
  <c r="AI166"/>
  <c r="AI172"/>
  <c r="AI174"/>
  <c r="AI23"/>
  <c r="AI25"/>
  <c r="AI27"/>
  <c r="AI74"/>
  <c r="AI120"/>
  <c r="AI124"/>
  <c r="AI144"/>
  <c r="R8" i="14"/>
  <c r="AI34" i="13"/>
  <c r="AI36"/>
  <c r="AI37"/>
  <c r="AI38"/>
  <c r="AI40"/>
  <c r="AI41"/>
  <c r="AI42"/>
  <c r="AI82"/>
  <c r="AI84"/>
  <c r="AI86"/>
  <c r="AI88"/>
  <c r="AI90"/>
  <c r="AI132"/>
  <c r="AI134"/>
  <c r="AI138"/>
  <c r="AI156"/>
  <c r="AI158"/>
  <c r="AI160"/>
  <c r="D8" i="14"/>
  <c r="D24" s="1"/>
  <c r="M191" i="13"/>
  <c r="H8" i="14"/>
  <c r="H24" s="1"/>
  <c r="S191" i="13"/>
  <c r="L8" i="14"/>
  <c r="L24" s="1"/>
  <c r="W191" i="13"/>
  <c r="P8" i="14"/>
  <c r="P24" s="1"/>
  <c r="AA191" i="13"/>
  <c r="T8" i="14"/>
  <c r="T24" s="1"/>
  <c r="AE191" i="13"/>
  <c r="AH33"/>
  <c r="AI49"/>
  <c r="AH57"/>
  <c r="AH81"/>
  <c r="AI87"/>
  <c r="AI95"/>
  <c r="AI111"/>
  <c r="AI119"/>
  <c r="X20" i="14" s="1"/>
  <c r="AI135" i="13"/>
  <c r="AI155"/>
  <c r="AI179"/>
  <c r="E8" i="14"/>
  <c r="E24" s="1"/>
  <c r="U8"/>
  <c r="U24" s="1"/>
  <c r="AG43" i="13"/>
  <c r="V10" i="14" s="1"/>
  <c r="AH45" i="13"/>
  <c r="AG67"/>
  <c r="V12" i="14" s="1"/>
  <c r="AH69" i="13"/>
  <c r="AG91"/>
  <c r="V14" i="14" s="1"/>
  <c r="AH89" i="13"/>
  <c r="AC103"/>
  <c r="R15" i="14" s="1"/>
  <c r="AH97" i="13"/>
  <c r="AH105"/>
  <c r="AH113"/>
  <c r="AC127"/>
  <c r="R17" i="14" s="1"/>
  <c r="AH121" i="13"/>
  <c r="U139"/>
  <c r="J18" i="14" s="1"/>
  <c r="AH137" i="13"/>
  <c r="AH141"/>
  <c r="AH149"/>
  <c r="AC163"/>
  <c r="R20" i="14" s="1"/>
  <c r="AH157" i="13"/>
  <c r="AH165"/>
  <c r="AH173"/>
  <c r="AC187"/>
  <c r="R22" i="14" s="1"/>
  <c r="AH181" i="13"/>
  <c r="AH189"/>
  <c r="AI189" s="1"/>
  <c r="J191"/>
  <c r="Q8" i="14"/>
  <c r="Q24" s="1"/>
  <c r="K191" i="13"/>
  <c r="C8" i="14"/>
  <c r="C24" s="1"/>
  <c r="R191" i="13"/>
  <c r="G8" i="14"/>
  <c r="G24" s="1"/>
  <c r="V191" i="13"/>
  <c r="K8" i="14"/>
  <c r="K24" s="1"/>
  <c r="Z191" i="13"/>
  <c r="O8" i="14"/>
  <c r="O24" s="1"/>
  <c r="AD191" i="13"/>
  <c r="S8" i="14"/>
  <c r="S24" s="1"/>
  <c r="AH10" i="13"/>
  <c r="AC43"/>
  <c r="R10" i="14" s="1"/>
  <c r="AH39" i="13"/>
  <c r="AC67"/>
  <c r="R12" i="14" s="1"/>
  <c r="AH63" i="13"/>
  <c r="AC91"/>
  <c r="R14" i="14" s="1"/>
  <c r="Y103" i="13"/>
  <c r="N15" i="14" s="1"/>
  <c r="U103" i="13"/>
  <c r="J15" i="14" s="1"/>
  <c r="AH94" i="13"/>
  <c r="AI99"/>
  <c r="AG115"/>
  <c r="V16" i="14" s="1"/>
  <c r="AI107" i="13"/>
  <c r="Y127"/>
  <c r="N17" i="14" s="1"/>
  <c r="U127" i="13"/>
  <c r="J17" i="14" s="1"/>
  <c r="AH118" i="13"/>
  <c r="AI123"/>
  <c r="AG139"/>
  <c r="V18" i="14" s="1"/>
  <c r="AC139" i="13"/>
  <c r="R18" i="14" s="1"/>
  <c r="AG151" i="13"/>
  <c r="V19" i="14" s="1"/>
  <c r="AI143" i="13"/>
  <c r="Y163"/>
  <c r="N20" i="14" s="1"/>
  <c r="U163" i="13"/>
  <c r="J20" i="14" s="1"/>
  <c r="AH154" i="13"/>
  <c r="AI159"/>
  <c r="AG175"/>
  <c r="V21" i="14" s="1"/>
  <c r="AI167" i="13"/>
  <c r="Y187"/>
  <c r="N22" i="14" s="1"/>
  <c r="U187" i="13"/>
  <c r="J22" i="14" s="1"/>
  <c r="AH178" i="13"/>
  <c r="AI183"/>
  <c r="AG190"/>
  <c r="V23" i="14" s="1"/>
  <c r="M8"/>
  <c r="M24" s="1"/>
  <c r="AH21" i="13"/>
  <c r="AH29"/>
  <c r="Y43"/>
  <c r="N10" i="14" s="1"/>
  <c r="AH35" i="13"/>
  <c r="AH46"/>
  <c r="AH53"/>
  <c r="Y67"/>
  <c r="N12" i="14" s="1"/>
  <c r="AH59" i="13"/>
  <c r="AH70"/>
  <c r="AH77"/>
  <c r="Y91"/>
  <c r="N14" i="14" s="1"/>
  <c r="AH83" i="13"/>
  <c r="AH85"/>
  <c r="AH93"/>
  <c r="AH101"/>
  <c r="AC115"/>
  <c r="R16" i="14" s="1"/>
  <c r="AH109" i="13"/>
  <c r="AH117"/>
  <c r="AH125"/>
  <c r="AH133"/>
  <c r="AC151"/>
  <c r="R19" i="14" s="1"/>
  <c r="AH145" i="13"/>
  <c r="AH153"/>
  <c r="AH161"/>
  <c r="AC175"/>
  <c r="R21" i="14" s="1"/>
  <c r="AH169" i="13"/>
  <c r="AH177"/>
  <c r="AH185"/>
  <c r="AC190"/>
  <c r="R23" i="14" s="1"/>
  <c r="I8"/>
  <c r="I24" s="1"/>
  <c r="U115" i="13"/>
  <c r="J16" i="14" s="1"/>
  <c r="U151" i="13"/>
  <c r="J19" i="14" s="1"/>
  <c r="U175" i="13"/>
  <c r="J21" i="14" s="1"/>
  <c r="U190" i="13"/>
  <c r="J23" i="14" s="1"/>
  <c r="AH129" i="13"/>
  <c r="AI50" i="11"/>
  <c r="AI77"/>
  <c r="AI36"/>
  <c r="AI12"/>
  <c r="AI29"/>
  <c r="AI63"/>
  <c r="L13" i="12"/>
  <c r="L24" s="1"/>
  <c r="W191" i="11"/>
  <c r="AI84"/>
  <c r="AI88"/>
  <c r="AI168"/>
  <c r="AI172"/>
  <c r="AI11"/>
  <c r="X191"/>
  <c r="M8" i="12"/>
  <c r="M24" s="1"/>
  <c r="AI78" i="11"/>
  <c r="AI111"/>
  <c r="AI158"/>
  <c r="AI161"/>
  <c r="AI162"/>
  <c r="AB191"/>
  <c r="Q8" i="12"/>
  <c r="Q24" s="1"/>
  <c r="AI102" i="11"/>
  <c r="AI132"/>
  <c r="AI135"/>
  <c r="AI136"/>
  <c r="AI154"/>
  <c r="AC19"/>
  <c r="AH17"/>
  <c r="D24" i="12"/>
  <c r="H24"/>
  <c r="U43" i="11"/>
  <c r="J10" i="12" s="1"/>
  <c r="Y67" i="11"/>
  <c r="N12" i="12" s="1"/>
  <c r="U67" i="11"/>
  <c r="J12" i="12" s="1"/>
  <c r="AH60" i="11"/>
  <c r="AH69"/>
  <c r="Y19"/>
  <c r="AH10"/>
  <c r="AH15"/>
  <c r="AG31"/>
  <c r="V9" i="12" s="1"/>
  <c r="AH25" i="11"/>
  <c r="AI33"/>
  <c r="AH39"/>
  <c r="AI41"/>
  <c r="AG67"/>
  <c r="V12" i="12" s="1"/>
  <c r="N191" i="11"/>
  <c r="E8" i="12"/>
  <c r="E24" s="1"/>
  <c r="I8"/>
  <c r="I24" s="1"/>
  <c r="T191" i="11"/>
  <c r="T9" i="12"/>
  <c r="T24" s="1"/>
  <c r="AE191" i="11"/>
  <c r="AI70"/>
  <c r="V8" i="12"/>
  <c r="AF191" i="11"/>
  <c r="U8" i="12"/>
  <c r="U24" s="1"/>
  <c r="AI54" i="11"/>
  <c r="AI64"/>
  <c r="AI73"/>
  <c r="AI93"/>
  <c r="AI94"/>
  <c r="AI97"/>
  <c r="AI98"/>
  <c r="AI118"/>
  <c r="AI121"/>
  <c r="AI122"/>
  <c r="AI125"/>
  <c r="AI126"/>
  <c r="AI143"/>
  <c r="AI144"/>
  <c r="AI147"/>
  <c r="AI148"/>
  <c r="AI178"/>
  <c r="AI181"/>
  <c r="AI182"/>
  <c r="AI185"/>
  <c r="AI186"/>
  <c r="AI30"/>
  <c r="U19"/>
  <c r="AH14"/>
  <c r="AH24"/>
  <c r="AC43"/>
  <c r="R10" i="12" s="1"/>
  <c r="AI47" i="11"/>
  <c r="AH53"/>
  <c r="AI74"/>
  <c r="AI35"/>
  <c r="AI157"/>
  <c r="C8" i="12"/>
  <c r="C24" s="1"/>
  <c r="K191" i="11"/>
  <c r="G8" i="12"/>
  <c r="G24" s="1"/>
  <c r="R191" i="11"/>
  <c r="K8" i="12"/>
  <c r="K24" s="1"/>
  <c r="V191" i="11"/>
  <c r="O8" i="12"/>
  <c r="O24" s="1"/>
  <c r="Z191" i="11"/>
  <c r="S8" i="12"/>
  <c r="S24" s="1"/>
  <c r="AD191" i="11"/>
  <c r="AI99"/>
  <c r="AI149"/>
  <c r="AC31"/>
  <c r="R9" i="12" s="1"/>
  <c r="AH27" i="11"/>
  <c r="AH57"/>
  <c r="AH65"/>
  <c r="AG79"/>
  <c r="V13" i="12" s="1"/>
  <c r="Y127" i="11"/>
  <c r="N17" i="12" s="1"/>
  <c r="U151" i="11"/>
  <c r="J19" i="12" s="1"/>
  <c r="AC163" i="11"/>
  <c r="R20" i="12" s="1"/>
  <c r="B24"/>
  <c r="Y31" i="11"/>
  <c r="N9" i="12" s="1"/>
  <c r="AH34" i="11"/>
  <c r="AH37"/>
  <c r="AH42"/>
  <c r="Y55"/>
  <c r="N11" i="12" s="1"/>
  <c r="AH48" i="11"/>
  <c r="AH51"/>
  <c r="AH59"/>
  <c r="AC79"/>
  <c r="R13" i="12" s="1"/>
  <c r="AH81" i="11"/>
  <c r="AH86"/>
  <c r="AH89"/>
  <c r="AG103"/>
  <c r="V15" i="12" s="1"/>
  <c r="AH95" i="11"/>
  <c r="AH100"/>
  <c r="U127"/>
  <c r="J17" i="12" s="1"/>
  <c r="AH117" i="11"/>
  <c r="AC139"/>
  <c r="R18" i="12" s="1"/>
  <c r="AH130" i="11"/>
  <c r="AH133"/>
  <c r="AH138"/>
  <c r="AH142"/>
  <c r="AH145"/>
  <c r="AH150"/>
  <c r="Y163"/>
  <c r="N20" i="12" s="1"/>
  <c r="AH156" i="11"/>
  <c r="AH159"/>
  <c r="AH167"/>
  <c r="AC187"/>
  <c r="R22" i="12" s="1"/>
  <c r="AH189" i="11"/>
  <c r="S191"/>
  <c r="AA191"/>
  <c r="AI49"/>
  <c r="AI101"/>
  <c r="AI85"/>
  <c r="AH107"/>
  <c r="AI137"/>
  <c r="AI141"/>
  <c r="AI155"/>
  <c r="AH177"/>
  <c r="M191"/>
  <c r="AH9"/>
  <c r="AC55"/>
  <c r="R11" i="12" s="1"/>
  <c r="AH71" i="11"/>
  <c r="U103"/>
  <c r="J15" i="12" s="1"/>
  <c r="AH109" i="11"/>
  <c r="AH123"/>
  <c r="AG139"/>
  <c r="V18" i="12" s="1"/>
  <c r="AH165" i="11"/>
  <c r="AH173"/>
  <c r="AG187"/>
  <c r="V22" i="12" s="1"/>
  <c r="AH179" i="11"/>
  <c r="J191"/>
  <c r="O191"/>
  <c r="U31"/>
  <c r="J9" i="12" s="1"/>
  <c r="AH21" i="11"/>
  <c r="AH28"/>
  <c r="U55"/>
  <c r="J11" i="12" s="1"/>
  <c r="AH45" i="11"/>
  <c r="AH58"/>
  <c r="AH61"/>
  <c r="AH66"/>
  <c r="Y79"/>
  <c r="N13" i="12" s="1"/>
  <c r="AH72" i="11"/>
  <c r="AH75"/>
  <c r="AH83"/>
  <c r="AC103"/>
  <c r="R15" i="12" s="1"/>
  <c r="AH105" i="11"/>
  <c r="AH110"/>
  <c r="AH113"/>
  <c r="AG127"/>
  <c r="V17" i="12" s="1"/>
  <c r="AH119" i="11"/>
  <c r="AH124"/>
  <c r="Y139"/>
  <c r="N18" i="12" s="1"/>
  <c r="U163" i="11"/>
  <c r="J20" i="12" s="1"/>
  <c r="AH153" i="11"/>
  <c r="AH166"/>
  <c r="AH169"/>
  <c r="AH174"/>
  <c r="Y187"/>
  <c r="N22" i="12" s="1"/>
  <c r="AH180" i="11"/>
  <c r="AH183"/>
  <c r="F8" i="12"/>
  <c r="F24" s="1"/>
  <c r="AH129" i="11"/>
  <c r="D24" i="6"/>
  <c r="L24"/>
  <c r="H24"/>
  <c r="P24"/>
  <c r="AI47" i="7"/>
  <c r="AI49"/>
  <c r="AI54"/>
  <c r="AI119"/>
  <c r="AI39"/>
  <c r="AI111"/>
  <c r="AI113"/>
  <c r="AI178"/>
  <c r="AI185"/>
  <c r="AI23"/>
  <c r="AI30"/>
  <c r="AI70"/>
  <c r="AI73"/>
  <c r="AI75"/>
  <c r="AI77"/>
  <c r="AI98"/>
  <c r="AI172"/>
  <c r="AI11"/>
  <c r="AI13"/>
  <c r="AI15"/>
  <c r="AI17"/>
  <c r="AI60"/>
  <c r="AI64"/>
  <c r="AI83"/>
  <c r="AI132"/>
  <c r="AI157"/>
  <c r="AI159"/>
  <c r="I24" i="8"/>
  <c r="R8"/>
  <c r="S191" i="7"/>
  <c r="H8" i="8"/>
  <c r="H24" s="1"/>
  <c r="X191" i="7"/>
  <c r="M8" i="8"/>
  <c r="M24" s="1"/>
  <c r="C9"/>
  <c r="C24" s="1"/>
  <c r="K191" i="7"/>
  <c r="G9" i="8"/>
  <c r="G24" s="1"/>
  <c r="R191" i="7"/>
  <c r="AI53"/>
  <c r="AI112"/>
  <c r="AI125"/>
  <c r="AI141"/>
  <c r="AI148"/>
  <c r="AI169"/>
  <c r="AI182"/>
  <c r="W191"/>
  <c r="L8" i="8"/>
  <c r="L24" s="1"/>
  <c r="AB191" i="7"/>
  <c r="Q8" i="8"/>
  <c r="Q24" s="1"/>
  <c r="AI59" i="7"/>
  <c r="AI84"/>
  <c r="AI123"/>
  <c r="AI129"/>
  <c r="AI154"/>
  <c r="AI161"/>
  <c r="AI167"/>
  <c r="AI12"/>
  <c r="O9" i="8"/>
  <c r="O24" s="1"/>
  <c r="Z191" i="7"/>
  <c r="AI95"/>
  <c r="AI102"/>
  <c r="AI108"/>
  <c r="AI121"/>
  <c r="AI186"/>
  <c r="S9" i="8"/>
  <c r="S24" s="1"/>
  <c r="AD191" i="7"/>
  <c r="U91"/>
  <c r="J14" i="8" s="1"/>
  <c r="AH81" i="7"/>
  <c r="AI158"/>
  <c r="AI18"/>
  <c r="AH21"/>
  <c r="AI28"/>
  <c r="AI50"/>
  <c r="AH57"/>
  <c r="AI142"/>
  <c r="AI149"/>
  <c r="AI170"/>
  <c r="AI183"/>
  <c r="N191"/>
  <c r="D8" i="8"/>
  <c r="D24" s="1"/>
  <c r="T24"/>
  <c r="AG19" i="7"/>
  <c r="AG31"/>
  <c r="V9" i="8" s="1"/>
  <c r="AH24" i="7"/>
  <c r="AI34"/>
  <c r="AH71"/>
  <c r="AH78"/>
  <c r="U127"/>
  <c r="J17" i="8" s="1"/>
  <c r="AH117" i="7"/>
  <c r="AI124"/>
  <c r="AH137"/>
  <c r="AH155"/>
  <c r="AH162"/>
  <c r="Y175"/>
  <c r="N21" i="8" s="1"/>
  <c r="AH168" i="7"/>
  <c r="U190"/>
  <c r="J23" i="8" s="1"/>
  <c r="AF191" i="7"/>
  <c r="N8" i="8"/>
  <c r="U19" i="7"/>
  <c r="AH16"/>
  <c r="P24" i="8"/>
  <c r="U24"/>
  <c r="AC31" i="7"/>
  <c r="R9" i="8" s="1"/>
  <c r="Y31" i="7"/>
  <c r="N9" i="8" s="1"/>
  <c r="AH33" i="7"/>
  <c r="AH37"/>
  <c r="U55"/>
  <c r="J11" i="8" s="1"/>
  <c r="AH45" i="7"/>
  <c r="AH52"/>
  <c r="AI62"/>
  <c r="AI90"/>
  <c r="AI96"/>
  <c r="AH109"/>
  <c r="AH122"/>
  <c r="AH145"/>
  <c r="U163"/>
  <c r="J20" i="8" s="1"/>
  <c r="AH173" i="7"/>
  <c r="AH179"/>
  <c r="AA191"/>
  <c r="E24" i="8"/>
  <c r="T191" i="7"/>
  <c r="AE191"/>
  <c r="AH22"/>
  <c r="AH25"/>
  <c r="AH29"/>
  <c r="AH36"/>
  <c r="AG55"/>
  <c r="V11" i="8" s="1"/>
  <c r="Y55" i="7"/>
  <c r="N11" i="8" s="1"/>
  <c r="AH58" i="7"/>
  <c r="AH61"/>
  <c r="AH65"/>
  <c r="AH69"/>
  <c r="AG91"/>
  <c r="V14" i="8" s="1"/>
  <c r="AH87" i="7"/>
  <c r="AH88"/>
  <c r="AH93"/>
  <c r="U103"/>
  <c r="J15" i="8" s="1"/>
  <c r="Y115" i="7"/>
  <c r="N16" i="8" s="1"/>
  <c r="AC127" i="7"/>
  <c r="R17" i="8" s="1"/>
  <c r="Y127" i="7"/>
  <c r="N17" i="8" s="1"/>
  <c r="AC139" i="7"/>
  <c r="R18" i="8" s="1"/>
  <c r="AH133" i="7"/>
  <c r="AH143"/>
  <c r="AH144"/>
  <c r="AG163"/>
  <c r="V20" i="8" s="1"/>
  <c r="AH165" i="7"/>
  <c r="AC175"/>
  <c r="R21" i="8" s="1"/>
  <c r="AH171" i="7"/>
  <c r="AH177"/>
  <c r="V191"/>
  <c r="AH86"/>
  <c r="AH94"/>
  <c r="AH114"/>
  <c r="AH120"/>
  <c r="AH153"/>
  <c r="AH160"/>
  <c r="AH166"/>
  <c r="AH189"/>
  <c r="B24" i="8"/>
  <c r="AH9" i="7"/>
  <c r="AH14"/>
  <c r="K24" i="8"/>
  <c r="AH42" i="7"/>
  <c r="AH48"/>
  <c r="AH76"/>
  <c r="AH82"/>
  <c r="AH105"/>
  <c r="AH110"/>
  <c r="AH131"/>
  <c r="AH138"/>
  <c r="AH150"/>
  <c r="AH156"/>
  <c r="AH184"/>
  <c r="F24" i="8"/>
  <c r="AH10" i="7"/>
  <c r="J191"/>
  <c r="O191"/>
  <c r="AH38"/>
  <c r="AH66"/>
  <c r="AH72"/>
  <c r="AH100"/>
  <c r="AH106"/>
  <c r="AH134"/>
  <c r="AH146"/>
  <c r="AH174"/>
  <c r="AH180"/>
  <c r="AI9" i="5"/>
  <c r="Q24" i="6"/>
  <c r="B24"/>
  <c r="C8"/>
  <c r="C24" s="1"/>
  <c r="K61" i="5"/>
  <c r="O8" i="6"/>
  <c r="O24" s="1"/>
  <c r="Z61" i="5"/>
  <c r="AH33"/>
  <c r="AH35" s="1"/>
  <c r="T61"/>
  <c r="AB61"/>
  <c r="O61"/>
  <c r="AC28"/>
  <c r="R13" i="6" s="1"/>
  <c r="AH30" i="5"/>
  <c r="U41"/>
  <c r="J17" i="6" s="1"/>
  <c r="Y50" i="5"/>
  <c r="N20" i="6" s="1"/>
  <c r="AC56" i="5"/>
  <c r="R22" i="6" s="1"/>
  <c r="AH58" i="5"/>
  <c r="AI58" s="1"/>
  <c r="S61"/>
  <c r="AA61"/>
  <c r="AG15"/>
  <c r="V9" i="6" s="1"/>
  <c r="U21" i="5"/>
  <c r="J11" i="6" s="1"/>
  <c r="Y28" i="5"/>
  <c r="N13" i="6" s="1"/>
  <c r="AC35" i="5"/>
  <c r="R15" i="6" s="1"/>
  <c r="AH37" i="5"/>
  <c r="AG41"/>
  <c r="V17" i="6" s="1"/>
  <c r="Y44" i="5"/>
  <c r="N18" i="6" s="1"/>
  <c r="U50" i="5"/>
  <c r="J20" i="6" s="1"/>
  <c r="AH49" i="5"/>
  <c r="Y56"/>
  <c r="N22" i="6" s="1"/>
  <c r="G8"/>
  <c r="G24" s="1"/>
  <c r="R61" i="5"/>
  <c r="K8" i="6"/>
  <c r="K24" s="1"/>
  <c r="V61" i="5"/>
  <c r="S8" i="6"/>
  <c r="S24" s="1"/>
  <c r="AD61" i="5"/>
  <c r="AH10"/>
  <c r="J61"/>
  <c r="J9" i="6"/>
  <c r="Y21" i="5"/>
  <c r="N11" i="6" s="1"/>
  <c r="AG35" i="5"/>
  <c r="V15" i="6" s="1"/>
  <c r="AH40" i="5"/>
  <c r="AC15"/>
  <c r="R9" i="6" s="1"/>
  <c r="AH17" i="5"/>
  <c r="AG21"/>
  <c r="V11" i="6" s="1"/>
  <c r="U28" i="5"/>
  <c r="J13" i="6" s="1"/>
  <c r="Y35" i="5"/>
  <c r="N15" i="6" s="1"/>
  <c r="AC41" i="5"/>
  <c r="R17" i="6" s="1"/>
  <c r="U44" i="5"/>
  <c r="J18" i="6" s="1"/>
  <c r="AH46" i="5"/>
  <c r="AG50"/>
  <c r="V20" i="6" s="1"/>
  <c r="U56" i="5"/>
  <c r="J22" i="6" s="1"/>
  <c r="AH55" i="5"/>
  <c r="AH59"/>
  <c r="AI59" s="1"/>
  <c r="M61"/>
  <c r="W61"/>
  <c r="AE61"/>
  <c r="F8" i="6"/>
  <c r="F24" s="1"/>
  <c r="AH43" i="5"/>
  <c r="P24" i="4"/>
  <c r="G8"/>
  <c r="G24" s="1"/>
  <c r="R72" i="3"/>
  <c r="Q8" i="4"/>
  <c r="Q24" s="1"/>
  <c r="AB72" i="3"/>
  <c r="T9" i="4"/>
  <c r="T24" s="1"/>
  <c r="AE72" i="3"/>
  <c r="AF72"/>
  <c r="U8" i="4"/>
  <c r="U24" s="1"/>
  <c r="H11"/>
  <c r="H24" s="1"/>
  <c r="S72" i="3"/>
  <c r="N72"/>
  <c r="E8" i="4"/>
  <c r="E24" s="1"/>
  <c r="I8"/>
  <c r="I24" s="1"/>
  <c r="T72" i="3"/>
  <c r="O8" i="4"/>
  <c r="O24" s="1"/>
  <c r="Z72" i="3"/>
  <c r="L9" i="4"/>
  <c r="L24" s="1"/>
  <c r="W72" i="3"/>
  <c r="Y43"/>
  <c r="N16" i="4" s="1"/>
  <c r="U43" i="3"/>
  <c r="J16" i="4" s="1"/>
  <c r="AC11" i="3"/>
  <c r="AC35"/>
  <c r="R14" i="4" s="1"/>
  <c r="AG43" i="3"/>
  <c r="V16" i="4" s="1"/>
  <c r="C8"/>
  <c r="C24" s="1"/>
  <c r="K72" i="3"/>
  <c r="K8" i="4"/>
  <c r="K24" s="1"/>
  <c r="V72" i="3"/>
  <c r="D11" i="4"/>
  <c r="D24" s="1"/>
  <c r="M72" i="3"/>
  <c r="X72"/>
  <c r="M8" i="4"/>
  <c r="M24" s="1"/>
  <c r="S8"/>
  <c r="S24" s="1"/>
  <c r="AD72" i="3"/>
  <c r="AH45"/>
  <c r="AI45" s="1"/>
  <c r="X18" i="4" s="1"/>
  <c r="AG11" i="3"/>
  <c r="AG19"/>
  <c r="V10" i="4" s="1"/>
  <c r="Y11" i="3"/>
  <c r="AG15"/>
  <c r="V9" i="4" s="1"/>
  <c r="AC19" i="3"/>
  <c r="R10" i="4" s="1"/>
  <c r="U19" i="3"/>
  <c r="J10" i="4" s="1"/>
  <c r="AG39" i="3"/>
  <c r="V15" i="4" s="1"/>
  <c r="J13"/>
  <c r="AH30" i="3"/>
  <c r="AH31" s="1"/>
  <c r="AH34"/>
  <c r="AI34" s="1"/>
  <c r="U51"/>
  <c r="J18" i="4" s="1"/>
  <c r="AH53" i="3"/>
  <c r="AI53" s="1"/>
  <c r="AG59"/>
  <c r="V20" i="4" s="1"/>
  <c r="J22"/>
  <c r="AH65" i="3"/>
  <c r="AH70"/>
  <c r="AI70" s="1"/>
  <c r="J72"/>
  <c r="O72"/>
  <c r="U15"/>
  <c r="J9" i="4" s="1"/>
  <c r="AH13" i="3"/>
  <c r="AC23"/>
  <c r="R11" i="4" s="1"/>
  <c r="AH25" i="3"/>
  <c r="AG31"/>
  <c r="V13" i="4" s="1"/>
  <c r="U39" i="3"/>
  <c r="J15" i="4" s="1"/>
  <c r="AH37" i="3"/>
  <c r="AH42"/>
  <c r="AI42" s="1"/>
  <c r="Y47"/>
  <c r="N17" i="4" s="1"/>
  <c r="AG51" i="3"/>
  <c r="V18" i="4" s="1"/>
  <c r="AC59" i="3"/>
  <c r="R20" i="4" s="1"/>
  <c r="AH61" i="3"/>
  <c r="AI61" s="1"/>
  <c r="V22" i="4"/>
  <c r="B8"/>
  <c r="B24" s="1"/>
  <c r="AA72" i="3"/>
  <c r="AC15"/>
  <c r="R9" i="4" s="1"/>
  <c r="U23" i="3"/>
  <c r="J11" i="4" s="1"/>
  <c r="AH21" i="3"/>
  <c r="AI21" s="1"/>
  <c r="Y31"/>
  <c r="N13" i="4" s="1"/>
  <c r="AC39" i="3"/>
  <c r="R15" i="4" s="1"/>
  <c r="AH41" i="3"/>
  <c r="AI41" s="1"/>
  <c r="AG47"/>
  <c r="V17" i="4" s="1"/>
  <c r="U59" i="3"/>
  <c r="J20" i="4" s="1"/>
  <c r="AH57" i="3"/>
  <c r="AI57" s="1"/>
  <c r="AH62"/>
  <c r="AI62" s="1"/>
  <c r="N22" i="4"/>
  <c r="F8"/>
  <c r="F24" s="1"/>
  <c r="AH49" i="3"/>
  <c r="AI49" s="1"/>
  <c r="AI65" l="1"/>
  <c r="AH67"/>
  <c r="AI9"/>
  <c r="AH11"/>
  <c r="AI25"/>
  <c r="AH27"/>
  <c r="Y191" i="13"/>
  <c r="AI14" i="5"/>
  <c r="AH25"/>
  <c r="AI25" s="1"/>
  <c r="X12" i="6" s="1"/>
  <c r="AH11" i="5"/>
  <c r="AI11" s="1"/>
  <c r="X8" i="6" s="1"/>
  <c r="W8" i="4"/>
  <c r="AH35" i="3"/>
  <c r="W14" i="4" s="1"/>
  <c r="N24" i="14"/>
  <c r="AI185" i="13"/>
  <c r="AI133"/>
  <c r="AI83"/>
  <c r="AI35"/>
  <c r="AH190"/>
  <c r="AH151"/>
  <c r="AI141"/>
  <c r="AI109"/>
  <c r="AI70"/>
  <c r="AH31"/>
  <c r="AI21"/>
  <c r="AI178"/>
  <c r="AI118"/>
  <c r="X19" i="14" s="1"/>
  <c r="AI63" i="13"/>
  <c r="AI173"/>
  <c r="AI149"/>
  <c r="AI121"/>
  <c r="AI97"/>
  <c r="AH79"/>
  <c r="AI69"/>
  <c r="AI57"/>
  <c r="AH67"/>
  <c r="AI169"/>
  <c r="AI145"/>
  <c r="AH127"/>
  <c r="AI117"/>
  <c r="X18" i="14" s="1"/>
  <c r="AH103" i="13"/>
  <c r="AI93"/>
  <c r="AI77"/>
  <c r="AI53"/>
  <c r="AI29"/>
  <c r="AH115"/>
  <c r="AI105"/>
  <c r="AC191"/>
  <c r="V24" i="14"/>
  <c r="J24"/>
  <c r="AG191" i="13"/>
  <c r="U191"/>
  <c r="AH139"/>
  <c r="AI129"/>
  <c r="AI161"/>
  <c r="AI59"/>
  <c r="AH175"/>
  <c r="AI165"/>
  <c r="AI85"/>
  <c r="AI46"/>
  <c r="AI154"/>
  <c r="AI94"/>
  <c r="AI10"/>
  <c r="AH187"/>
  <c r="AI177"/>
  <c r="AH163"/>
  <c r="AI153"/>
  <c r="AI125"/>
  <c r="AI101"/>
  <c r="AI39"/>
  <c r="AI181"/>
  <c r="AI157"/>
  <c r="AI137"/>
  <c r="AI113"/>
  <c r="AI89"/>
  <c r="AH55"/>
  <c r="AI45"/>
  <c r="AI81"/>
  <c r="AH91"/>
  <c r="AI33"/>
  <c r="AH43"/>
  <c r="R24" i="14"/>
  <c r="AH19" i="13"/>
  <c r="AI153" i="11"/>
  <c r="AH163"/>
  <c r="AI124"/>
  <c r="AI75"/>
  <c r="AI61"/>
  <c r="AI28"/>
  <c r="AI71"/>
  <c r="AI177"/>
  <c r="AH187"/>
  <c r="AH190"/>
  <c r="AI189"/>
  <c r="AI142"/>
  <c r="AI95"/>
  <c r="AI48"/>
  <c r="AI34"/>
  <c r="AI27"/>
  <c r="U191"/>
  <c r="J8" i="12"/>
  <c r="J24" s="1"/>
  <c r="AI60" i="11"/>
  <c r="AI129"/>
  <c r="AH139"/>
  <c r="AI166"/>
  <c r="AI113"/>
  <c r="AI66"/>
  <c r="AI173"/>
  <c r="AH19"/>
  <c r="AI9"/>
  <c r="AI159"/>
  <c r="AI130"/>
  <c r="AI86"/>
  <c r="AI37"/>
  <c r="AH67"/>
  <c r="AI57"/>
  <c r="AI53"/>
  <c r="AI39"/>
  <c r="AI69"/>
  <c r="AH79"/>
  <c r="AC191"/>
  <c r="R8" i="12"/>
  <c r="R24" s="1"/>
  <c r="AI183" i="11"/>
  <c r="AI169"/>
  <c r="AI45"/>
  <c r="AH55"/>
  <c r="AI167"/>
  <c r="AI150"/>
  <c r="AI133"/>
  <c r="AI89"/>
  <c r="AI59"/>
  <c r="AI42"/>
  <c r="AI65"/>
  <c r="AI14"/>
  <c r="Y191"/>
  <c r="N8" i="12"/>
  <c r="N24" s="1"/>
  <c r="AI17" i="11"/>
  <c r="AH151"/>
  <c r="AH103"/>
  <c r="AG191"/>
  <c r="AH43"/>
  <c r="AI110"/>
  <c r="AI156"/>
  <c r="AH91"/>
  <c r="AI81"/>
  <c r="AI24"/>
  <c r="AI15"/>
  <c r="AI180"/>
  <c r="AI83"/>
  <c r="AI123"/>
  <c r="AI145"/>
  <c r="AI100"/>
  <c r="AI51"/>
  <c r="AI174"/>
  <c r="AI119"/>
  <c r="AH115"/>
  <c r="AI105"/>
  <c r="X17" i="12" s="1"/>
  <c r="AI72" i="11"/>
  <c r="AI58"/>
  <c r="AH31"/>
  <c r="AI21"/>
  <c r="AI179"/>
  <c r="AH175"/>
  <c r="AI165"/>
  <c r="AI109"/>
  <c r="AI107"/>
  <c r="X19" i="12" s="1"/>
  <c r="AI138" i="11"/>
  <c r="AI117"/>
  <c r="AH127"/>
  <c r="AI25"/>
  <c r="AI10"/>
  <c r="V24" i="12"/>
  <c r="AI146" i="7"/>
  <c r="AI72"/>
  <c r="AI184"/>
  <c r="AI131"/>
  <c r="AI76"/>
  <c r="AI14"/>
  <c r="AH190"/>
  <c r="AI189"/>
  <c r="AI120"/>
  <c r="AH175"/>
  <c r="AI165"/>
  <c r="AI133"/>
  <c r="AI93"/>
  <c r="AH103"/>
  <c r="AI69"/>
  <c r="AH79"/>
  <c r="AI25"/>
  <c r="AI109"/>
  <c r="AI45"/>
  <c r="AH55"/>
  <c r="AI16"/>
  <c r="AI137"/>
  <c r="AI71"/>
  <c r="AI174"/>
  <c r="AI100"/>
  <c r="AI138"/>
  <c r="AI82"/>
  <c r="AI153"/>
  <c r="AH163"/>
  <c r="AI86"/>
  <c r="AI143"/>
  <c r="AI58"/>
  <c r="AI29"/>
  <c r="AI173"/>
  <c r="AI122"/>
  <c r="AI52"/>
  <c r="AH43"/>
  <c r="AI33"/>
  <c r="AI168"/>
  <c r="AI78"/>
  <c r="AG191"/>
  <c r="V8" i="8"/>
  <c r="V24" s="1"/>
  <c r="AH67" i="7"/>
  <c r="AI57"/>
  <c r="AH91"/>
  <c r="AI81"/>
  <c r="AI180"/>
  <c r="AI106"/>
  <c r="AI38"/>
  <c r="AI150"/>
  <c r="AH115"/>
  <c r="AI105"/>
  <c r="AI42"/>
  <c r="AI160"/>
  <c r="AI94"/>
  <c r="AI171"/>
  <c r="AI144"/>
  <c r="AI87"/>
  <c r="AI61"/>
  <c r="AI36"/>
  <c r="AI179"/>
  <c r="AI37"/>
  <c r="AI155"/>
  <c r="AI134"/>
  <c r="AI66"/>
  <c r="AI10"/>
  <c r="AI156"/>
  <c r="AI110"/>
  <c r="AI48"/>
  <c r="AH19"/>
  <c r="AI9"/>
  <c r="AI166"/>
  <c r="AI114"/>
  <c r="AI177"/>
  <c r="AH187"/>
  <c r="AI88"/>
  <c r="AI65"/>
  <c r="AI22"/>
  <c r="AI145"/>
  <c r="U191"/>
  <c r="J8" i="8"/>
  <c r="J24" s="1"/>
  <c r="AI162" i="7"/>
  <c r="AI117"/>
  <c r="AH127"/>
  <c r="AI24"/>
  <c r="AI21"/>
  <c r="AH31"/>
  <c r="Y191"/>
  <c r="AH139"/>
  <c r="N24" i="8"/>
  <c r="AH151" i="7"/>
  <c r="AC191"/>
  <c r="R24" i="8"/>
  <c r="AH31" i="5"/>
  <c r="AI30"/>
  <c r="AI10"/>
  <c r="AH60"/>
  <c r="N24" i="6"/>
  <c r="V24"/>
  <c r="U61" i="5"/>
  <c r="AC61"/>
  <c r="AI40"/>
  <c r="X18" i="6" s="1"/>
  <c r="AH41" i="5"/>
  <c r="AH21"/>
  <c r="AI33"/>
  <c r="W9" i="6"/>
  <c r="AI15" i="5"/>
  <c r="X9" i="6" s="1"/>
  <c r="AI43" i="5"/>
  <c r="AH44"/>
  <c r="AI55"/>
  <c r="AH56"/>
  <c r="AH47"/>
  <c r="AI46"/>
  <c r="AH28"/>
  <c r="AH18"/>
  <c r="AI17"/>
  <c r="AI49"/>
  <c r="AH50"/>
  <c r="AH38"/>
  <c r="AI37"/>
  <c r="J24" i="6"/>
  <c r="R24"/>
  <c r="AH53" i="5"/>
  <c r="Y61"/>
  <c r="AG61"/>
  <c r="AH47" i="3"/>
  <c r="AG72"/>
  <c r="V8" i="4"/>
  <c r="V24" s="1"/>
  <c r="AH59" i="3"/>
  <c r="AH23"/>
  <c r="U72"/>
  <c r="J8" i="4"/>
  <c r="J24" s="1"/>
  <c r="Y72" i="3"/>
  <c r="N8" i="4"/>
  <c r="N24" s="1"/>
  <c r="AH19" i="3"/>
  <c r="AH15"/>
  <c r="AI13"/>
  <c r="AH55"/>
  <c r="AH51"/>
  <c r="AH43"/>
  <c r="AH63"/>
  <c r="AI37"/>
  <c r="AH39"/>
  <c r="AI30"/>
  <c r="AC72"/>
  <c r="R8" i="4"/>
  <c r="R24" s="1"/>
  <c r="AH71" i="3"/>
  <c r="W8" i="6" l="1"/>
  <c r="W12"/>
  <c r="AI35" i="3"/>
  <c r="X14" i="4" s="1"/>
  <c r="AI11" i="3"/>
  <c r="X8" i="4" s="1"/>
  <c r="AI139" i="13"/>
  <c r="W18" i="14"/>
  <c r="AI151" i="13"/>
  <c r="W19" i="14"/>
  <c r="AI190" i="13"/>
  <c r="X23" i="14" s="1"/>
  <c r="W23"/>
  <c r="AH191" i="13"/>
  <c r="AJ19" s="1"/>
  <c r="Y8" i="14" s="1"/>
  <c r="W8"/>
  <c r="AI19" i="13"/>
  <c r="X8" i="14" s="1"/>
  <c r="AI175" i="13"/>
  <c r="X21" i="14" s="1"/>
  <c r="W21"/>
  <c r="W13"/>
  <c r="AI79" i="13"/>
  <c r="X13" i="14" s="1"/>
  <c r="W10"/>
  <c r="AI43" i="13"/>
  <c r="X10" i="14" s="1"/>
  <c r="W11"/>
  <c r="AI55" i="13"/>
  <c r="X11" i="14" s="1"/>
  <c r="AI163" i="13"/>
  <c r="W20" i="14"/>
  <c r="W15"/>
  <c r="AI103" i="13"/>
  <c r="X15" i="14" s="1"/>
  <c r="W12"/>
  <c r="AI67" i="13"/>
  <c r="X12" i="14" s="1"/>
  <c r="W9"/>
  <c r="AI31" i="13"/>
  <c r="X9" i="14" s="1"/>
  <c r="AI91" i="13"/>
  <c r="X14" i="14" s="1"/>
  <c r="W14"/>
  <c r="AI187" i="13"/>
  <c r="X22" i="14" s="1"/>
  <c r="W22"/>
  <c r="AI115" i="13"/>
  <c r="X16" i="14" s="1"/>
  <c r="W16"/>
  <c r="W17"/>
  <c r="AI127" i="13"/>
  <c r="W14" i="12"/>
  <c r="AI91" i="11"/>
  <c r="X14" i="12" s="1"/>
  <c r="W19"/>
  <c r="AI151" i="11"/>
  <c r="W13" i="12"/>
  <c r="AI79" i="11"/>
  <c r="X13" i="12" s="1"/>
  <c r="W15"/>
  <c r="AI103" i="11"/>
  <c r="X15" i="12" s="1"/>
  <c r="W11"/>
  <c r="AI55" i="11"/>
  <c r="X11" i="12" s="1"/>
  <c r="W8"/>
  <c r="AH191" i="11"/>
  <c r="AJ91" s="1"/>
  <c r="Y14" i="12" s="1"/>
  <c r="AI19" i="11"/>
  <c r="X8" i="12" s="1"/>
  <c r="W17"/>
  <c r="AJ127" i="11"/>
  <c r="AI127"/>
  <c r="W20" i="12"/>
  <c r="AI163" i="11"/>
  <c r="W23" i="12"/>
  <c r="AI190" i="11"/>
  <c r="X23" i="12" s="1"/>
  <c r="W21"/>
  <c r="AI175" i="11"/>
  <c r="X21" i="12" s="1"/>
  <c r="AJ175" i="11"/>
  <c r="Y21" i="12" s="1"/>
  <c r="W9"/>
  <c r="AJ31" i="11"/>
  <c r="Y9" i="12" s="1"/>
  <c r="AI31" i="11"/>
  <c r="X9" i="12" s="1"/>
  <c r="W16"/>
  <c r="AI115" i="11"/>
  <c r="AJ115"/>
  <c r="Y16" i="12" s="1"/>
  <c r="W10"/>
  <c r="AI43" i="11"/>
  <c r="X10" i="12" s="1"/>
  <c r="W12"/>
  <c r="AI67" i="11"/>
  <c r="X12" i="12" s="1"/>
  <c r="W18"/>
  <c r="AJ139" i="11"/>
  <c r="Y18" i="12" s="1"/>
  <c r="AI139" i="11"/>
  <c r="W22" i="12"/>
  <c r="AI187" i="11"/>
  <c r="X22" i="12" s="1"/>
  <c r="W17" i="8"/>
  <c r="AI127" i="7"/>
  <c r="W22" i="8"/>
  <c r="AI187" i="7"/>
  <c r="X22" i="8" s="1"/>
  <c r="W8"/>
  <c r="AH191" i="7"/>
  <c r="AJ187" s="1"/>
  <c r="Y22" i="8" s="1"/>
  <c r="AI19" i="7"/>
  <c r="X8" i="8" s="1"/>
  <c r="W14"/>
  <c r="AI91" i="7"/>
  <c r="X14" i="8" s="1"/>
  <c r="W10"/>
  <c r="AI43" i="7"/>
  <c r="X10" i="8" s="1"/>
  <c r="W20"/>
  <c r="AI163" i="7"/>
  <c r="X20" i="8" s="1"/>
  <c r="W15"/>
  <c r="AI103" i="7"/>
  <c r="X15" i="8" s="1"/>
  <c r="W23"/>
  <c r="AI190" i="7"/>
  <c r="X23" i="8" s="1"/>
  <c r="W19"/>
  <c r="AI151" i="7"/>
  <c r="X19" i="8" s="1"/>
  <c r="W9"/>
  <c r="AI31" i="7"/>
  <c r="X9" i="8" s="1"/>
  <c r="W12"/>
  <c r="AI67" i="7"/>
  <c r="X12" i="8" s="1"/>
  <c r="W11"/>
  <c r="AJ55" i="7"/>
  <c r="Y11" i="8" s="1"/>
  <c r="AI55" i="7"/>
  <c r="X11" i="8" s="1"/>
  <c r="W21"/>
  <c r="AI175" i="7"/>
  <c r="X21" i="8" s="1"/>
  <c r="W13"/>
  <c r="AI79" i="7"/>
  <c r="X13" i="8" s="1"/>
  <c r="W18"/>
  <c r="AJ139" i="7"/>
  <c r="Y18" i="8" s="1"/>
  <c r="AI139" i="7"/>
  <c r="X18" i="8" s="1"/>
  <c r="W16"/>
  <c r="AI115" i="7"/>
  <c r="X16" i="8" s="1"/>
  <c r="AJ115" i="7"/>
  <c r="Y16" i="8" s="1"/>
  <c r="W20" i="6"/>
  <c r="AI50" i="5"/>
  <c r="X20" i="6" s="1"/>
  <c r="W13"/>
  <c r="AI28" i="5"/>
  <c r="X13" i="6" s="1"/>
  <c r="W22"/>
  <c r="AI56" i="5"/>
  <c r="X22" i="6" s="1"/>
  <c r="W11"/>
  <c r="AI21" i="5"/>
  <c r="X11" i="6" s="1"/>
  <c r="W17"/>
  <c r="AI41" i="5"/>
  <c r="X19" i="6" s="1"/>
  <c r="W18"/>
  <c r="AI44" i="5"/>
  <c r="W23" i="6"/>
  <c r="AI60" i="5"/>
  <c r="X23" i="6" s="1"/>
  <c r="W21"/>
  <c r="AI53" i="5"/>
  <c r="X21" i="6" s="1"/>
  <c r="W14"/>
  <c r="AI31" i="5"/>
  <c r="X14" i="6" s="1"/>
  <c r="W16"/>
  <c r="AI38" i="5"/>
  <c r="X16" i="6" s="1"/>
  <c r="W10"/>
  <c r="AI18" i="5"/>
  <c r="X10" i="6" s="1"/>
  <c r="W19"/>
  <c r="AI47" i="5"/>
  <c r="W15" i="6"/>
  <c r="AI35" i="5"/>
  <c r="X15" i="6" s="1"/>
  <c r="AH61" i="5"/>
  <c r="AJ13" s="1"/>
  <c r="W23" i="4"/>
  <c r="AI71" i="3"/>
  <c r="X23" i="4" s="1"/>
  <c r="W10"/>
  <c r="AI19" i="3"/>
  <c r="X10" i="4" s="1"/>
  <c r="W13"/>
  <c r="AI31" i="3"/>
  <c r="X13" i="4" s="1"/>
  <c r="W22"/>
  <c r="AI67" i="3"/>
  <c r="X22" i="4" s="1"/>
  <c r="W9"/>
  <c r="AI15" i="3"/>
  <c r="X9" i="4" s="1"/>
  <c r="W12"/>
  <c r="AI27" i="3"/>
  <c r="X12" i="4" s="1"/>
  <c r="W11"/>
  <c r="AI23" i="3"/>
  <c r="X11" i="4" s="1"/>
  <c r="W15"/>
  <c r="AI39" i="3"/>
  <c r="X15" i="4" s="1"/>
  <c r="W16"/>
  <c r="AI43" i="3"/>
  <c r="X16" i="4" s="1"/>
  <c r="W19"/>
  <c r="AI55" i="3"/>
  <c r="W20" i="4"/>
  <c r="AI59" i="3"/>
  <c r="W21" i="4"/>
  <c r="AI63" i="3"/>
  <c r="X21" i="4" s="1"/>
  <c r="W18"/>
  <c r="AI51" i="3"/>
  <c r="W17" i="4"/>
  <c r="AI47" i="3"/>
  <c r="X20" i="4" s="1"/>
  <c r="AH72" i="3"/>
  <c r="AJ29" s="1"/>
  <c r="AJ43" i="7" l="1"/>
  <c r="Y10" i="8" s="1"/>
  <c r="AJ19" i="11"/>
  <c r="Y8" i="12" s="1"/>
  <c r="AJ67" i="11"/>
  <c r="Y12" i="12" s="1"/>
  <c r="AJ151" i="7"/>
  <c r="Y19" i="8" s="1"/>
  <c r="AJ175" i="7"/>
  <c r="Y21" i="8" s="1"/>
  <c r="AJ31" i="7"/>
  <c r="Y9" i="8" s="1"/>
  <c r="AJ19" i="7"/>
  <c r="Y8" i="8" s="1"/>
  <c r="AJ55" i="13"/>
  <c r="Y11" i="14" s="1"/>
  <c r="AJ127" i="7"/>
  <c r="AJ79"/>
  <c r="Y13" i="8" s="1"/>
  <c r="AJ27" i="5"/>
  <c r="AJ34"/>
  <c r="AJ67" i="7"/>
  <c r="Y12" i="8" s="1"/>
  <c r="AJ66" i="3"/>
  <c r="AJ10"/>
  <c r="AJ163" i="7"/>
  <c r="Y20" i="8" s="1"/>
  <c r="AJ67" i="3"/>
  <c r="Y22" i="4" s="1"/>
  <c r="AJ26" i="3"/>
  <c r="AJ127" i="13"/>
  <c r="AJ91"/>
  <c r="Y14" i="14" s="1"/>
  <c r="AJ103" i="13"/>
  <c r="Y15" i="14" s="1"/>
  <c r="AJ187" i="13"/>
  <c r="Y22" i="14" s="1"/>
  <c r="AJ31" i="13"/>
  <c r="Y9" i="14" s="1"/>
  <c r="AJ190" i="13"/>
  <c r="Y23" i="14" s="1"/>
  <c r="AJ163" i="13"/>
  <c r="Y20" i="14" s="1"/>
  <c r="AJ79" i="13"/>
  <c r="Y13" i="14" s="1"/>
  <c r="AJ187" i="11"/>
  <c r="Y22" i="12" s="1"/>
  <c r="AJ43" i="11"/>
  <c r="Y10" i="12" s="1"/>
  <c r="AJ190" i="11"/>
  <c r="Y23" i="12" s="1"/>
  <c r="AJ163" i="11"/>
  <c r="Y20" i="12" s="1"/>
  <c r="AJ103" i="11"/>
  <c r="Y15" i="12" s="1"/>
  <c r="AJ79" i="11"/>
  <c r="Y13" i="12" s="1"/>
  <c r="AJ24" i="5"/>
  <c r="AJ20"/>
  <c r="AJ23"/>
  <c r="AJ43" i="3"/>
  <c r="Y16" i="4" s="1"/>
  <c r="AJ39" i="3"/>
  <c r="Y15" i="4" s="1"/>
  <c r="AJ71" i="3"/>
  <c r="Y23" i="4" s="1"/>
  <c r="AJ190" i="7"/>
  <c r="Y23" i="8" s="1"/>
  <c r="AJ103" i="7"/>
  <c r="Y15" i="8" s="1"/>
  <c r="AJ91" i="7"/>
  <c r="Y14" i="8" s="1"/>
  <c r="AJ191" i="13"/>
  <c r="Y24" i="14" s="1"/>
  <c r="AI191" i="13"/>
  <c r="X24" i="14" s="1"/>
  <c r="AJ22" i="13"/>
  <c r="AJ26"/>
  <c r="AJ78"/>
  <c r="AJ126"/>
  <c r="AJ146"/>
  <c r="AJ150"/>
  <c r="AJ13"/>
  <c r="AJ17"/>
  <c r="AJ61"/>
  <c r="AJ47"/>
  <c r="AJ23"/>
  <c r="AJ27"/>
  <c r="AJ38"/>
  <c r="AJ41"/>
  <c r="AJ11"/>
  <c r="AJ15"/>
  <c r="AJ64"/>
  <c r="AJ108"/>
  <c r="AJ180"/>
  <c r="AJ184"/>
  <c r="AJ50"/>
  <c r="AJ52"/>
  <c r="AJ100"/>
  <c r="AJ170"/>
  <c r="AJ124"/>
  <c r="AJ36"/>
  <c r="AJ82"/>
  <c r="AJ132"/>
  <c r="AJ156"/>
  <c r="AJ135"/>
  <c r="AJ179"/>
  <c r="AJ71"/>
  <c r="AJ9"/>
  <c r="AJ12"/>
  <c r="AJ14"/>
  <c r="AJ16"/>
  <c r="AJ18"/>
  <c r="AJ60"/>
  <c r="AJ106"/>
  <c r="AJ110"/>
  <c r="AJ114"/>
  <c r="AJ182"/>
  <c r="AJ186"/>
  <c r="AJ48"/>
  <c r="AJ54"/>
  <c r="AJ98"/>
  <c r="AJ102"/>
  <c r="AJ168"/>
  <c r="AJ172"/>
  <c r="AJ49"/>
  <c r="AJ25"/>
  <c r="AJ30"/>
  <c r="AJ74"/>
  <c r="AJ120"/>
  <c r="AJ144"/>
  <c r="AJ34"/>
  <c r="AJ40"/>
  <c r="AJ42"/>
  <c r="AJ84"/>
  <c r="AJ88"/>
  <c r="AJ130"/>
  <c r="AJ134"/>
  <c r="AJ138"/>
  <c r="AJ158"/>
  <c r="AJ162"/>
  <c r="AJ95"/>
  <c r="AJ119"/>
  <c r="AJ147"/>
  <c r="AJ171"/>
  <c r="AJ99"/>
  <c r="AJ123"/>
  <c r="AJ131"/>
  <c r="AJ159"/>
  <c r="AJ183"/>
  <c r="AJ24"/>
  <c r="AJ28"/>
  <c r="AJ122"/>
  <c r="AJ142"/>
  <c r="AJ148"/>
  <c r="AJ62"/>
  <c r="AJ65"/>
  <c r="AJ51"/>
  <c r="AJ73"/>
  <c r="AJ37"/>
  <c r="AJ107"/>
  <c r="AJ143"/>
  <c r="AJ167"/>
  <c r="AJ75"/>
  <c r="AJ58"/>
  <c r="AJ66"/>
  <c r="AJ112"/>
  <c r="AJ96"/>
  <c r="AJ166"/>
  <c r="AJ174"/>
  <c r="AJ72"/>
  <c r="AJ76"/>
  <c r="AJ86"/>
  <c r="AJ90"/>
  <c r="AJ136"/>
  <c r="AJ160"/>
  <c r="AJ87"/>
  <c r="AJ111"/>
  <c r="AJ155"/>
  <c r="AJ133"/>
  <c r="AJ141"/>
  <c r="AJ149"/>
  <c r="AJ97"/>
  <c r="AJ69"/>
  <c r="AJ53"/>
  <c r="AJ129"/>
  <c r="AJ59"/>
  <c r="AJ85"/>
  <c r="AJ161"/>
  <c r="AJ154"/>
  <c r="AJ10"/>
  <c r="AJ181"/>
  <c r="AJ89"/>
  <c r="AJ83"/>
  <c r="AJ109"/>
  <c r="AJ178"/>
  <c r="AJ63"/>
  <c r="AJ169"/>
  <c r="AJ117"/>
  <c r="AJ105"/>
  <c r="AJ46"/>
  <c r="AJ94"/>
  <c r="AJ177"/>
  <c r="AJ101"/>
  <c r="AJ157"/>
  <c r="AJ113"/>
  <c r="AJ185"/>
  <c r="AJ189"/>
  <c r="AJ70"/>
  <c r="AJ173"/>
  <c r="AJ121"/>
  <c r="AJ93"/>
  <c r="AJ77"/>
  <c r="AJ29"/>
  <c r="AJ153"/>
  <c r="AJ39"/>
  <c r="AJ81"/>
  <c r="AJ35"/>
  <c r="AJ21"/>
  <c r="AJ118"/>
  <c r="AJ57"/>
  <c r="AJ145"/>
  <c r="AJ165"/>
  <c r="AJ125"/>
  <c r="AJ137"/>
  <c r="AJ45"/>
  <c r="AJ33"/>
  <c r="AJ151"/>
  <c r="Y19" i="14" s="1"/>
  <c r="AJ115" i="13"/>
  <c r="Y16" i="14" s="1"/>
  <c r="AJ67" i="13"/>
  <c r="Y12" i="14" s="1"/>
  <c r="AJ43" i="13"/>
  <c r="Y10" i="14" s="1"/>
  <c r="AJ175" i="13"/>
  <c r="Y21" i="14" s="1"/>
  <c r="W24"/>
  <c r="AJ139" i="13"/>
  <c r="Y18" i="14" s="1"/>
  <c r="AJ191" i="11"/>
  <c r="Y24" i="12" s="1"/>
  <c r="AI191" i="11"/>
  <c r="X24" i="12" s="1"/>
  <c r="AJ77" i="11"/>
  <c r="AJ29"/>
  <c r="AJ171"/>
  <c r="AJ11"/>
  <c r="AJ111"/>
  <c r="AJ33"/>
  <c r="AJ93"/>
  <c r="AJ118"/>
  <c r="AJ122"/>
  <c r="AJ126"/>
  <c r="AJ144"/>
  <c r="AJ148"/>
  <c r="AJ85"/>
  <c r="AJ23"/>
  <c r="AJ47"/>
  <c r="AJ35"/>
  <c r="AJ134"/>
  <c r="AJ62"/>
  <c r="AJ22"/>
  <c r="AJ157"/>
  <c r="AJ96"/>
  <c r="AJ82"/>
  <c r="AJ76"/>
  <c r="AJ54"/>
  <c r="AJ97"/>
  <c r="AJ181"/>
  <c r="AJ30"/>
  <c r="AJ106"/>
  <c r="AJ114"/>
  <c r="AJ50"/>
  <c r="AJ36"/>
  <c r="AJ88"/>
  <c r="AJ78"/>
  <c r="AJ158"/>
  <c r="AJ162"/>
  <c r="AJ102"/>
  <c r="AJ132"/>
  <c r="AJ136"/>
  <c r="AJ41"/>
  <c r="AJ155"/>
  <c r="AJ70"/>
  <c r="AJ46"/>
  <c r="AJ64"/>
  <c r="AJ121"/>
  <c r="AJ125"/>
  <c r="AJ143"/>
  <c r="AJ147"/>
  <c r="AJ52"/>
  <c r="AJ38"/>
  <c r="AJ74"/>
  <c r="AJ160"/>
  <c r="AJ120"/>
  <c r="AJ49"/>
  <c r="AJ146"/>
  <c r="AJ141"/>
  <c r="AJ26"/>
  <c r="AJ16"/>
  <c r="AJ12"/>
  <c r="AJ63"/>
  <c r="AJ161"/>
  <c r="AJ131"/>
  <c r="AJ135"/>
  <c r="AJ137"/>
  <c r="AJ87"/>
  <c r="AJ73"/>
  <c r="AJ94"/>
  <c r="AJ98"/>
  <c r="AJ178"/>
  <c r="AJ182"/>
  <c r="AJ186"/>
  <c r="AJ13"/>
  <c r="AJ149"/>
  <c r="AJ184"/>
  <c r="AJ84"/>
  <c r="AJ168"/>
  <c r="AJ172"/>
  <c r="AJ108"/>
  <c r="AJ112"/>
  <c r="AJ40"/>
  <c r="AJ154"/>
  <c r="AJ18"/>
  <c r="AJ185"/>
  <c r="AJ99"/>
  <c r="AJ90"/>
  <c r="AJ101"/>
  <c r="AJ170"/>
  <c r="AJ60"/>
  <c r="AJ113"/>
  <c r="AJ53"/>
  <c r="AJ69"/>
  <c r="AJ150"/>
  <c r="AJ89"/>
  <c r="AJ42"/>
  <c r="AJ14"/>
  <c r="AJ156"/>
  <c r="AJ51"/>
  <c r="AJ72"/>
  <c r="AJ138"/>
  <c r="AJ25"/>
  <c r="AJ86"/>
  <c r="AJ183"/>
  <c r="AJ24"/>
  <c r="AJ123"/>
  <c r="AJ75"/>
  <c r="AJ28"/>
  <c r="AJ177"/>
  <c r="AJ189"/>
  <c r="AJ95"/>
  <c r="AJ34"/>
  <c r="AJ173"/>
  <c r="AJ130"/>
  <c r="AJ37"/>
  <c r="AJ169"/>
  <c r="AJ17"/>
  <c r="AJ15"/>
  <c r="AJ83"/>
  <c r="AJ100"/>
  <c r="AJ119"/>
  <c r="AJ21"/>
  <c r="AJ179"/>
  <c r="AJ109"/>
  <c r="AJ10"/>
  <c r="AJ153"/>
  <c r="AJ129"/>
  <c r="AJ166"/>
  <c r="AJ66"/>
  <c r="AJ57"/>
  <c r="AJ39"/>
  <c r="AJ167"/>
  <c r="AJ59"/>
  <c r="AJ65"/>
  <c r="AJ110"/>
  <c r="AJ81"/>
  <c r="AJ105"/>
  <c r="AJ58"/>
  <c r="AJ165"/>
  <c r="AJ107"/>
  <c r="AJ117"/>
  <c r="AJ124"/>
  <c r="AJ61"/>
  <c r="AJ71"/>
  <c r="AJ142"/>
  <c r="AJ48"/>
  <c r="AJ27"/>
  <c r="AJ9"/>
  <c r="AJ159"/>
  <c r="AJ45"/>
  <c r="AJ133"/>
  <c r="AJ180"/>
  <c r="AJ145"/>
  <c r="AJ174"/>
  <c r="W24" i="12"/>
  <c r="AJ55" i="11"/>
  <c r="Y11" i="12" s="1"/>
  <c r="AJ151" i="11"/>
  <c r="Y19" i="12" s="1"/>
  <c r="W24" i="6"/>
  <c r="W24" i="4"/>
  <c r="W24" i="8"/>
  <c r="AI191" i="7"/>
  <c r="X24" i="8" s="1"/>
  <c r="AJ191" i="7"/>
  <c r="Y24" i="8" s="1"/>
  <c r="AJ49" i="7"/>
  <c r="AJ113"/>
  <c r="AJ185"/>
  <c r="AJ11"/>
  <c r="AJ15"/>
  <c r="AJ83"/>
  <c r="AJ159"/>
  <c r="AJ53"/>
  <c r="AJ74"/>
  <c r="AJ161"/>
  <c r="AJ89"/>
  <c r="AJ121"/>
  <c r="AJ50"/>
  <c r="AJ142"/>
  <c r="AJ170"/>
  <c r="AJ63"/>
  <c r="AJ54"/>
  <c r="AJ126"/>
  <c r="AJ41"/>
  <c r="AJ26"/>
  <c r="AJ70"/>
  <c r="AJ75"/>
  <c r="AJ98"/>
  <c r="AJ60"/>
  <c r="AJ132"/>
  <c r="AJ118"/>
  <c r="AJ59"/>
  <c r="AJ123"/>
  <c r="AJ136"/>
  <c r="AJ102"/>
  <c r="AJ158"/>
  <c r="AJ35"/>
  <c r="AJ99"/>
  <c r="AJ130"/>
  <c r="AJ181"/>
  <c r="AJ62"/>
  <c r="AJ96"/>
  <c r="AJ135"/>
  <c r="AJ101"/>
  <c r="AJ51"/>
  <c r="AJ119"/>
  <c r="AJ39"/>
  <c r="AJ111"/>
  <c r="AJ23"/>
  <c r="AJ73"/>
  <c r="AJ77"/>
  <c r="AJ17"/>
  <c r="AJ85"/>
  <c r="AJ157"/>
  <c r="AJ125"/>
  <c r="AJ148"/>
  <c r="AJ182"/>
  <c r="AJ84"/>
  <c r="AJ129"/>
  <c r="AJ167"/>
  <c r="AJ95"/>
  <c r="AJ149"/>
  <c r="AJ183"/>
  <c r="AJ34"/>
  <c r="AJ147"/>
  <c r="AJ47"/>
  <c r="AJ178"/>
  <c r="AJ30"/>
  <c r="AJ172"/>
  <c r="AJ13"/>
  <c r="AJ64"/>
  <c r="AJ18"/>
  <c r="AJ46"/>
  <c r="AJ112"/>
  <c r="AJ141"/>
  <c r="AJ169"/>
  <c r="AJ97"/>
  <c r="AJ154"/>
  <c r="AJ12"/>
  <c r="AJ40"/>
  <c r="AJ108"/>
  <c r="AJ186"/>
  <c r="AJ28"/>
  <c r="AJ27"/>
  <c r="AJ124"/>
  <c r="AJ90"/>
  <c r="AJ107"/>
  <c r="AJ72"/>
  <c r="AJ131"/>
  <c r="AJ14"/>
  <c r="AJ165"/>
  <c r="AJ93"/>
  <c r="AJ69"/>
  <c r="AJ16"/>
  <c r="AJ137"/>
  <c r="AJ86"/>
  <c r="AJ58"/>
  <c r="AJ173"/>
  <c r="AJ52"/>
  <c r="AJ168"/>
  <c r="AJ57"/>
  <c r="AJ42"/>
  <c r="AJ61"/>
  <c r="AJ179"/>
  <c r="AJ66"/>
  <c r="AJ156"/>
  <c r="AJ48"/>
  <c r="AJ117"/>
  <c r="AJ109"/>
  <c r="AJ45"/>
  <c r="AJ71"/>
  <c r="AJ100"/>
  <c r="AJ138"/>
  <c r="AJ33"/>
  <c r="AJ106"/>
  <c r="AJ150"/>
  <c r="AJ94"/>
  <c r="AJ144"/>
  <c r="AJ155"/>
  <c r="AJ9"/>
  <c r="AJ114"/>
  <c r="AJ88"/>
  <c r="AJ22"/>
  <c r="AJ24"/>
  <c r="AJ146"/>
  <c r="AJ184"/>
  <c r="AJ76"/>
  <c r="AJ189"/>
  <c r="AJ133"/>
  <c r="AJ25"/>
  <c r="AJ153"/>
  <c r="AJ143"/>
  <c r="AJ29"/>
  <c r="AJ78"/>
  <c r="AJ81"/>
  <c r="AJ105"/>
  <c r="AJ160"/>
  <c r="AJ171"/>
  <c r="AJ87"/>
  <c r="AJ37"/>
  <c r="AJ134"/>
  <c r="AJ10"/>
  <c r="AJ110"/>
  <c r="AJ177"/>
  <c r="AJ65"/>
  <c r="AJ145"/>
  <c r="AJ120"/>
  <c r="AJ174"/>
  <c r="AJ82"/>
  <c r="AJ122"/>
  <c r="AJ180"/>
  <c r="AJ38"/>
  <c r="AJ36"/>
  <c r="AJ166"/>
  <c r="AJ162"/>
  <c r="AJ21"/>
  <c r="AI61" i="5"/>
  <c r="X24" i="6" s="1"/>
  <c r="AJ61" i="5"/>
  <c r="Y24" i="6" s="1"/>
  <c r="AJ9" i="5"/>
  <c r="AJ14"/>
  <c r="AJ52"/>
  <c r="AJ58"/>
  <c r="AJ40"/>
  <c r="AJ55"/>
  <c r="AJ49"/>
  <c r="AJ10"/>
  <c r="AJ33"/>
  <c r="AJ59"/>
  <c r="AJ25"/>
  <c r="Y12" i="6" s="1"/>
  <c r="AJ15" i="5"/>
  <c r="Y9" i="6" s="1"/>
  <c r="AJ46" i="5"/>
  <c r="AJ17"/>
  <c r="AJ37"/>
  <c r="AJ30"/>
  <c r="AJ11"/>
  <c r="Y8" i="6" s="1"/>
  <c r="AJ43" i="5"/>
  <c r="AJ47"/>
  <c r="Y19" i="6" s="1"/>
  <c r="AJ60" i="5"/>
  <c r="Y23" i="6" s="1"/>
  <c r="AJ28" i="5"/>
  <c r="Y13" i="6" s="1"/>
  <c r="AJ50" i="5"/>
  <c r="Y20" i="6" s="1"/>
  <c r="AJ35" i="5"/>
  <c r="Y15" i="6" s="1"/>
  <c r="AJ38" i="5"/>
  <c r="Y16" i="6" s="1"/>
  <c r="AJ21" i="5"/>
  <c r="Y11" i="6" s="1"/>
  <c r="AJ53" i="5"/>
  <c r="Y21" i="6" s="1"/>
  <c r="AJ44" i="5"/>
  <c r="Y18" i="6" s="1"/>
  <c r="AJ18" i="5"/>
  <c r="Y10" i="6" s="1"/>
  <c r="AJ41" i="5"/>
  <c r="AJ31"/>
  <c r="Y14" i="6" s="1"/>
  <c r="AJ56" i="5"/>
  <c r="Y22" i="6" s="1"/>
  <c r="AI72" i="3"/>
  <c r="X24" i="4" s="1"/>
  <c r="AJ72" i="3"/>
  <c r="Y24" i="4" s="1"/>
  <c r="AJ17" i="3"/>
  <c r="AJ54"/>
  <c r="AJ18"/>
  <c r="AJ50"/>
  <c r="AJ38"/>
  <c r="AJ69"/>
  <c r="AJ9"/>
  <c r="AJ14"/>
  <c r="AJ33"/>
  <c r="AJ22"/>
  <c r="AJ58"/>
  <c r="AJ46"/>
  <c r="AJ25"/>
  <c r="AJ11"/>
  <c r="Y8" i="4" s="1"/>
  <c r="AJ53" i="3"/>
  <c r="AJ62"/>
  <c r="AJ35"/>
  <c r="Y14" i="4" s="1"/>
  <c r="AJ42" i="3"/>
  <c r="AJ45"/>
  <c r="AJ57"/>
  <c r="AJ34"/>
  <c r="AJ70"/>
  <c r="AJ49"/>
  <c r="AJ61"/>
  <c r="AJ37"/>
  <c r="AJ21"/>
  <c r="AJ13"/>
  <c r="AJ65"/>
  <c r="AJ41"/>
  <c r="AJ30"/>
  <c r="AJ63"/>
  <c r="Y21" i="4" s="1"/>
  <c r="AJ59" i="3"/>
  <c r="Y20" i="4" s="1"/>
  <c r="AJ23" i="3"/>
  <c r="Y11" i="4" s="1"/>
  <c r="AJ31" i="3"/>
  <c r="Y13" i="4" s="1"/>
  <c r="AJ47" i="3"/>
  <c r="AJ51"/>
  <c r="Y18" i="4" s="1"/>
  <c r="AJ55" i="3"/>
  <c r="Y19" i="4" s="1"/>
  <c r="AJ27" i="3"/>
  <c r="Y12" i="4" s="1"/>
  <c r="AJ15" i="3"/>
  <c r="Y9" i="4" s="1"/>
  <c r="AJ19" i="3"/>
  <c r="Y10" i="4" s="1"/>
</calcChain>
</file>

<file path=xl/sharedStrings.xml><?xml version="1.0" encoding="utf-8"?>
<sst xmlns="http://schemas.openxmlformats.org/spreadsheetml/2006/main" count="3402" uniqueCount="182">
  <si>
    <t>INDIVIDUALIZACIÓN DE LOS PROYECTOS POR ASIGNACIÓN PRESUPUESTARIA</t>
  </si>
  <si>
    <t>En pesos</t>
  </si>
  <si>
    <t>Nº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</si>
  <si>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</si>
  <si>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</si>
  <si>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</si>
  <si>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</si>
  <si>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</si>
  <si>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</si>
  <si>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</si>
  <si>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</si>
  <si>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</si>
  <si>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</si>
  <si>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</si>
  <si>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</si>
  <si>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</si>
  <si>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</si>
  <si>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</si>
  <si>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</si>
  <si>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</si>
  <si>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</si>
  <si>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</si>
  <si>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</si>
  <si>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</si>
  <si>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</si>
  <si>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</si>
  <si>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</si>
  <si>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</si>
  <si>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</si>
  <si>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</si>
  <si>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</si>
  <si>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</si>
  <si>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</si>
  <si>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</si>
  <si>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</si>
  <si>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</si>
  <si>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</si>
  <si>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</si>
  <si>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</si>
  <si>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</si>
  <si>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</si>
  <si>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</si>
  <si>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</si>
  <si>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</si>
  <si>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</si>
  <si>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</si>
  <si>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</si>
  <si>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</si>
  <si>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</si>
  <si>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</si>
  <si>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</si>
  <si>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</si>
  <si>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</si>
  <si>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</si>
  <si>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</si>
  <si>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</si>
  <si>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</si>
  <si>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</si>
  <si>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</si>
  <si>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</si>
  <si>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</si>
  <si>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</si>
  <si>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</si>
  <si>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</si>
  <si>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</si>
  <si>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</si>
  <si>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</si>
  <si>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</si>
  <si>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</si>
  <si>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</si>
  <si>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</si>
  <si>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</si>
  <si>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</si>
  <si>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</si>
  <si>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INFORME POR PROGRAMA Y REGIÓN</t>
  </si>
  <si>
    <t>Total Convenios</t>
  </si>
  <si>
    <t>Porcentaje de:</t>
  </si>
  <si>
    <t>Participación del Gasto</t>
  </si>
  <si>
    <t>Código Proyecto</t>
  </si>
  <si>
    <t>PARTIDA 21-01-001 "SUBSECRETARIA DE SERVICIOS SOCIALES"</t>
  </si>
  <si>
    <t>24-01-025 "Prodemu"</t>
  </si>
  <si>
    <t>PROGRAMA APOYO A LA DINAMICA FAMILIAR</t>
  </si>
  <si>
    <t>24-01-025</t>
  </si>
  <si>
    <t>24-02-006 "Habilidades para la Vida - JUNAEB"</t>
  </si>
  <si>
    <t>HABILIDADES PARA LA VIDA</t>
  </si>
  <si>
    <t>24-02-006</t>
  </si>
  <si>
    <t>JUNTA NACIONAL DE AUXILIO ESCOLAR Y BECAS</t>
  </si>
  <si>
    <t>24-02-007 "Programa de Salud Chile Solidario"</t>
  </si>
  <si>
    <t>FONDO NACIONAL DE SALUD</t>
  </si>
  <si>
    <t>PROGRAMA DE SALUD CHILE SOLIDARIO</t>
  </si>
  <si>
    <t>24-02-007</t>
  </si>
  <si>
    <t>24-02-010 "Programa de Ayudas Técnicas - SENADIS"</t>
  </si>
  <si>
    <t>PROGRAMA AYUDAS TECNICAS</t>
  </si>
  <si>
    <t>SERVICIO NACIONAL DE LA DISCAPACIDAD</t>
  </si>
  <si>
    <t>24-02-010</t>
  </si>
  <si>
    <t>24-02-012 "Programa de Alimentación"</t>
  </si>
  <si>
    <t>PROGRAMA DE ALIMENTACION</t>
  </si>
  <si>
    <t>24-02-012</t>
  </si>
  <si>
    <t>24-02-014 "Programa de Apoyo al Microemprendimiento"</t>
  </si>
  <si>
    <t>RES. Nº 5</t>
  </si>
  <si>
    <t>APOYO AL MICROEMPRENDIMIENTO</t>
  </si>
  <si>
    <t xml:space="preserve">FONDO DE SOLIDARIDAD E INVERSION SOCIAL </t>
  </si>
  <si>
    <t>24-02-014</t>
  </si>
  <si>
    <t>24-02-014 "Programa Yo Trabajo"</t>
  </si>
  <si>
    <t xml:space="preserve">YO TRABAJO </t>
  </si>
  <si>
    <t>24-02-014 "Programa Yo Trabajo Jóvenes"</t>
  </si>
  <si>
    <t>PROGRAMA YO TRABAJO JOVENES</t>
  </si>
  <si>
    <t>24-02-015 "INTEGRA - Subsecretaría de Educación"</t>
  </si>
  <si>
    <t>MINISTERIO DE EDUCACION</t>
  </si>
  <si>
    <t>JARDINES INFANTILES, SALAS CUNAS Y EXTENSION HORARIA</t>
  </si>
  <si>
    <t>24-02-015</t>
  </si>
  <si>
    <t>24-02-016 "Programa Salud Oral"</t>
  </si>
  <si>
    <t xml:space="preserve">PROGRAMA SALUD ORAL </t>
  </si>
  <si>
    <t>24-02-016</t>
  </si>
  <si>
    <t>24-02-017 "Programa Pro-empleo"</t>
  </si>
  <si>
    <t>PROGRAMA PRO-EMPLEO</t>
  </si>
  <si>
    <t>24-02-017</t>
  </si>
  <si>
    <t xml:space="preserve">MINISTERIO DEL TRABAJO Y PREVISION SOCIAL </t>
  </si>
  <si>
    <t>24-02-018 "Programa Educacional Pro-retención"</t>
  </si>
  <si>
    <t xml:space="preserve">SUBVENCION ESCOLAR PRO-RETENCION </t>
  </si>
  <si>
    <t>24-02-018</t>
  </si>
  <si>
    <t>24-02-020 "Programa de Educación Media"</t>
  </si>
  <si>
    <t>PROGRAMA EDUCACION MEDIA</t>
  </si>
  <si>
    <t>24-02-020</t>
  </si>
  <si>
    <t>24-02-021 "Programa Subsidio Empleo a la Mujer"</t>
  </si>
  <si>
    <t xml:space="preserve">SERVICIO NACIONAL DE CAPACITACION Y EMPLEO </t>
  </si>
  <si>
    <t>SUBSIDIO EMPLEO A LA MUJER, LEY Nº 20.595</t>
  </si>
  <si>
    <t>24-02-021</t>
  </si>
  <si>
    <t>24-03-010 "Programa Bonificación Ley Nº 20.595"</t>
  </si>
  <si>
    <t xml:space="preserve">INSTITUTO DE PREVISION SOCIAL </t>
  </si>
  <si>
    <t>PROGRAMA BONIFICACION LEY Nº 20.595</t>
  </si>
  <si>
    <t>24-03-010</t>
  </si>
  <si>
    <t>24-03-335 "Programa de Habitabilidad"</t>
  </si>
  <si>
    <t>SERVICIO DE ASISTENCIA TECNICA AL PROGRAMA HABITABILDAD</t>
  </si>
  <si>
    <t>24-03-335</t>
  </si>
  <si>
    <t xml:space="preserve">REGULARIZACION TITULOS DE DOMINIO </t>
  </si>
  <si>
    <t>24-03-336 "Programa de Identificación Chile Solidaria</t>
  </si>
  <si>
    <t>SERVICIO DE REGISTRO CIVIL E IDENTIFICACION</t>
  </si>
  <si>
    <t xml:space="preserve">PROGRAMA DE IDENTIFICACION </t>
  </si>
  <si>
    <t>24-03-337</t>
  </si>
  <si>
    <t>24-03-337 "Programa Bonos Art. 2º Transitorio, Ley Nº 19.949"</t>
  </si>
  <si>
    <t>PROGRAMA BONOS ART. 2º TRANSITORIO, LEY Nº 19.949</t>
  </si>
  <si>
    <t>24-03-340 "Programa de Apoyo Integral al Adulto Mayor"</t>
  </si>
  <si>
    <t>SERVICION NACIONAL DEL ADULTO MAYOR</t>
  </si>
  <si>
    <t>SERVICIO DE ASISTENCIA TECNICA AL PROGRAMA DE APOYO INTEGRAL AL ADULTO MAYOR</t>
  </si>
  <si>
    <t>24-03-340</t>
  </si>
  <si>
    <t>24-03-343 "Programa de Apoyo a personas en situación de calle"</t>
  </si>
  <si>
    <t>SUBTITULO 22</t>
  </si>
  <si>
    <t>SUBTITULO 21</t>
  </si>
  <si>
    <t>SERVICIO DE ASISTENCIA TECNICA AL PROGRAMA DE APOYO A FAMILIAS PARA EL AUTOCONSUMO</t>
  </si>
  <si>
    <t>24-03-344</t>
  </si>
  <si>
    <t>24-03-344 "Programa de Apoyo a Familias para el Autoconsumo"</t>
  </si>
  <si>
    <t>24-03-345 "Programa Eje (Ley Nº 20.595)"</t>
  </si>
  <si>
    <t>24-03-986 "Programa de apoyo a niños(as) y adolescentes con un adulto significativo privado de libertad"</t>
  </si>
  <si>
    <t>24-03-997 "Centro para niños(as) con cuidadores principales temporeras(os)"</t>
  </si>
  <si>
    <t>24-03-999 "Programa de Generación de Microemprendimiento Indígena Urbano"</t>
  </si>
  <si>
    <t>CORPORACION NACIONAL DE DESARROLLO INDIGENA</t>
  </si>
  <si>
    <t>PROGRAMA DE GENERACION DE MICROEMPRENDIMIENTO INDIGENA URBANO</t>
  </si>
  <si>
    <t>PARTIDA 21-01-005 "INGRESO ETICO FAMILIAR Y SISTEMA CHILE SOLIDARIO"</t>
  </si>
  <si>
    <t>Fundacion para la Promocion y el Desarrollo de la Mujer</t>
  </si>
  <si>
    <t>2 cuotas</t>
  </si>
  <si>
    <t>SUBTITULO 24</t>
  </si>
  <si>
    <t>RES. Nº</t>
  </si>
  <si>
    <t xml:space="preserve">RES. Nº </t>
  </si>
  <si>
    <t>Subtitulo 21</t>
  </si>
  <si>
    <t>RES. Nº 2</t>
  </si>
  <si>
    <t>Subtitulo 22</t>
  </si>
  <si>
    <t xml:space="preserve">Autoconsumo Línea Escuelas </t>
  </si>
  <si>
    <t>EJECUCIÓN AL 31 DE MARZO DE 2017</t>
  </si>
  <si>
    <t>Dec N°2</t>
  </si>
  <si>
    <t>RES. Nº 35</t>
  </si>
  <si>
    <t>RES. Nº 8</t>
  </si>
  <si>
    <t>Res N°10</t>
  </si>
  <si>
    <t>Res N°15</t>
  </si>
  <si>
    <t>Res 13</t>
  </si>
  <si>
    <t>Res 14</t>
  </si>
  <si>
    <t>RES 11</t>
  </si>
  <si>
    <t>RES 6</t>
  </si>
  <si>
    <t>RES 18</t>
  </si>
  <si>
    <t>RES. Nº 1</t>
  </si>
  <si>
    <t>RES 20</t>
  </si>
  <si>
    <t>RES. Nº 21</t>
  </si>
</sst>
</file>

<file path=xl/styles.xml><?xml version="1.0" encoding="utf-8"?>
<styleSheet xmlns="http://schemas.openxmlformats.org/spreadsheetml/2006/main">
  <numFmts count="2">
    <numFmt numFmtId="164" formatCode="dd/mm/yy;@"/>
    <numFmt numFmtId="165" formatCode="#,##0\ _€"/>
  </numFmts>
  <fonts count="9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</font>
    <font>
      <sz val="8"/>
      <color rgb="FFFF0000"/>
      <name val="Arial Narrow"/>
      <family val="2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8DA85"/>
        <bgColor indexed="64"/>
      </patternFill>
    </fill>
    <fill>
      <patternFill patternType="solid">
        <fgColor rgb="FF9FFBD6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03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right" vertical="center" wrapText="1"/>
    </xf>
    <xf numFmtId="14" fontId="4" fillId="0" borderId="0" xfId="0" applyNumberFormat="1" applyFont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right" vertical="center" wrapText="1"/>
    </xf>
    <xf numFmtId="14" fontId="4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justify" vertical="center" wrapText="1"/>
    </xf>
    <xf numFmtId="3" fontId="1" fillId="0" borderId="0" xfId="0" applyNumberFormat="1" applyFont="1" applyAlignment="1">
      <alignment horizontal="right" vertical="center" wrapText="1"/>
    </xf>
    <xf numFmtId="10" fontId="1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justify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164" fontId="2" fillId="0" borderId="1" xfId="0" applyNumberFormat="1" applyFont="1" applyFill="1" applyBorder="1" applyAlignment="1" applyProtection="1">
      <alignment horizontal="center" vertical="center" wrapText="1"/>
    </xf>
    <xf numFmtId="3" fontId="2" fillId="0" borderId="1" xfId="0" applyNumberFormat="1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justify" vertical="center" wrapText="1"/>
    </xf>
    <xf numFmtId="3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center" wrapText="1"/>
    </xf>
    <xf numFmtId="10" fontId="2" fillId="0" borderId="1" xfId="0" applyNumberFormat="1" applyFont="1" applyFill="1" applyBorder="1" applyAlignment="1" applyProtection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 applyProtection="1">
      <alignment horizontal="justify" vertical="justify" wrapText="1"/>
      <protection locked="0"/>
    </xf>
    <xf numFmtId="14" fontId="1" fillId="0" borderId="4" xfId="0" applyNumberFormat="1" applyFont="1" applyBorder="1" applyProtection="1">
      <protection locked="0"/>
    </xf>
    <xf numFmtId="0" fontId="3" fillId="2" borderId="5" xfId="0" applyFont="1" applyFill="1" applyBorder="1" applyAlignment="1" applyProtection="1">
      <alignment horizontal="justify" vertical="justify" wrapText="1"/>
      <protection locked="0"/>
    </xf>
    <xf numFmtId="3" fontId="3" fillId="2" borderId="3" xfId="0" applyNumberFormat="1" applyFont="1" applyFill="1" applyBorder="1" applyAlignment="1" applyProtection="1">
      <alignment wrapText="1"/>
      <protection locked="0"/>
    </xf>
    <xf numFmtId="3" fontId="1" fillId="0" borderId="4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4" xfId="0" applyNumberFormat="1" applyFont="1" applyFill="1" applyBorder="1" applyAlignment="1" applyProtection="1">
      <alignment horizontal="right" vertical="center" wrapText="1"/>
    </xf>
    <xf numFmtId="10" fontId="1" fillId="0" borderId="1" xfId="0" applyNumberFormat="1" applyFont="1" applyFill="1" applyBorder="1" applyAlignment="1" applyProtection="1">
      <alignment horizontal="right" vertical="center" wrapText="1"/>
    </xf>
    <xf numFmtId="10" fontId="1" fillId="0" borderId="1" xfId="0" applyNumberFormat="1" applyFont="1" applyFill="1" applyBorder="1" applyAlignment="1" applyProtection="1">
      <alignment vertical="center" wrapText="1"/>
    </xf>
    <xf numFmtId="0" fontId="3" fillId="2" borderId="6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Border="1" applyProtection="1">
      <protection locked="0"/>
    </xf>
    <xf numFmtId="0" fontId="3" fillId="2" borderId="7" xfId="0" applyFont="1" applyFill="1" applyBorder="1" applyAlignment="1" applyProtection="1">
      <alignment horizontal="justify" vertical="justify" wrapText="1"/>
      <protection locked="0"/>
    </xf>
    <xf numFmtId="3" fontId="3" fillId="2" borderId="6" xfId="0" applyNumberFormat="1" applyFont="1" applyFill="1" applyBorder="1" applyAlignment="1" applyProtection="1">
      <alignment wrapText="1"/>
      <protection locked="0"/>
    </xf>
    <xf numFmtId="3" fontId="3" fillId="2" borderId="8" xfId="0" applyNumberFormat="1" applyFont="1" applyFill="1" applyBorder="1" applyAlignment="1" applyProtection="1">
      <alignment wrapText="1"/>
      <protection locked="0"/>
    </xf>
    <xf numFmtId="0" fontId="3" fillId="2" borderId="1" xfId="0" applyFont="1" applyFill="1" applyBorder="1" applyAlignment="1" applyProtection="1">
      <alignment horizontal="justify" vertical="justify" wrapText="1"/>
      <protection locked="0"/>
    </xf>
    <xf numFmtId="14" fontId="1" fillId="0" borderId="9" xfId="0" applyNumberFormat="1" applyFont="1" applyBorder="1" applyProtection="1">
      <protection locked="0"/>
    </xf>
    <xf numFmtId="0" fontId="2" fillId="0" borderId="4" xfId="0" applyFont="1" applyFill="1" applyBorder="1" applyAlignment="1" applyProtection="1">
      <alignment horizontal="justify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164" fontId="2" fillId="0" borderId="4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justify" vertical="center" wrapText="1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10" fontId="1" fillId="0" borderId="1" xfId="0" applyNumberFormat="1" applyFont="1" applyFill="1" applyBorder="1" applyAlignment="1">
      <alignment horizontal="righ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justify" vertical="center" wrapText="1"/>
    </xf>
    <xf numFmtId="3" fontId="3" fillId="2" borderId="3" xfId="0" applyNumberFormat="1" applyFont="1" applyFill="1" applyBorder="1" applyAlignment="1" applyProtection="1">
      <alignment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3" fontId="1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3" fillId="2" borderId="10" xfId="0" applyNumberFormat="1" applyFont="1" applyFill="1" applyBorder="1" applyAlignment="1" applyProtection="1">
      <alignment vertical="center" wrapText="1"/>
      <protection locked="0"/>
    </xf>
    <xf numFmtId="3" fontId="3" fillId="2" borderId="11" xfId="0" applyNumberFormat="1" applyFont="1" applyFill="1" applyBorder="1" applyAlignment="1" applyProtection="1">
      <alignment vertical="center" wrapText="1"/>
      <protection locked="0"/>
    </xf>
    <xf numFmtId="0" fontId="3" fillId="2" borderId="6" xfId="0" applyFont="1" applyFill="1" applyBorder="1" applyAlignment="1" applyProtection="1">
      <alignment horizontal="justify" vertical="center" wrapText="1"/>
      <protection locked="0"/>
    </xf>
    <xf numFmtId="0" fontId="4" fillId="3" borderId="1" xfId="0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left" vertical="center" wrapText="1"/>
      <protection locked="0"/>
    </xf>
    <xf numFmtId="0" fontId="3" fillId="2" borderId="10" xfId="0" applyFont="1" applyFill="1" applyBorder="1" applyAlignment="1" applyProtection="1">
      <alignment horizontal="left" vertical="center" wrapText="1"/>
      <protection locked="0"/>
    </xf>
    <xf numFmtId="0" fontId="3" fillId="2" borderId="3" xfId="0" applyFont="1" applyFill="1" applyBorder="1" applyAlignment="1" applyProtection="1">
      <alignment horizontal="left" vertical="justify" wrapText="1"/>
      <protection locked="0"/>
    </xf>
    <xf numFmtId="0" fontId="3" fillId="2" borderId="6" xfId="0" applyFont="1" applyFill="1" applyBorder="1" applyAlignment="1" applyProtection="1">
      <alignment horizontal="left" vertical="justify" wrapText="1"/>
      <protection locked="0"/>
    </xf>
    <xf numFmtId="14" fontId="4" fillId="0" borderId="1" xfId="0" applyNumberFormat="1" applyFont="1" applyBorder="1" applyAlignment="1">
      <alignment vertical="center"/>
    </xf>
    <xf numFmtId="3" fontId="2" fillId="4" borderId="1" xfId="0" applyNumberFormat="1" applyFont="1" applyFill="1" applyBorder="1" applyAlignment="1" applyProtection="1">
      <alignment horizontal="right" vertical="center" wrapText="1"/>
    </xf>
    <xf numFmtId="0" fontId="1" fillId="5" borderId="0" xfId="0" applyFont="1" applyFill="1" applyAlignment="1">
      <alignment horizontal="justify" vertical="center" wrapText="1"/>
    </xf>
    <xf numFmtId="0" fontId="1" fillId="5" borderId="0" xfId="0" applyFont="1" applyFill="1" applyAlignment="1">
      <alignment horizontal="center" vertical="center" wrapText="1"/>
    </xf>
    <xf numFmtId="0" fontId="2" fillId="4" borderId="13" xfId="0" applyFont="1" applyFill="1" applyBorder="1" applyAlignment="1" applyProtection="1">
      <alignment horizontal="center" vertical="center" wrapText="1"/>
      <protection locked="0"/>
    </xf>
    <xf numFmtId="10" fontId="2" fillId="4" borderId="1" xfId="0" applyNumberFormat="1" applyFont="1" applyFill="1" applyBorder="1" applyAlignment="1" applyProtection="1">
      <alignment horizontal="right" vertical="center" wrapText="1"/>
    </xf>
    <xf numFmtId="0" fontId="1" fillId="4" borderId="0" xfId="0" applyFont="1" applyFill="1" applyAlignment="1">
      <alignment horizontal="justify" vertical="center" wrapText="1"/>
    </xf>
    <xf numFmtId="3" fontId="1" fillId="0" borderId="1" xfId="0" applyNumberFormat="1" applyFont="1" applyFill="1" applyBorder="1" applyAlignment="1" applyProtection="1">
      <alignment vertical="center" wrapText="1"/>
    </xf>
    <xf numFmtId="3" fontId="1" fillId="0" borderId="1" xfId="0" applyNumberFormat="1" applyFont="1" applyFill="1" applyBorder="1" applyAlignment="1" applyProtection="1">
      <alignment vertical="center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0" fontId="2" fillId="4" borderId="13" xfId="0" applyFont="1" applyFill="1" applyBorder="1" applyAlignment="1" applyProtection="1">
      <alignment horizontal="justify" vertical="center" wrapText="1"/>
      <protection locked="0"/>
    </xf>
    <xf numFmtId="0" fontId="2" fillId="4" borderId="13" xfId="0" applyFont="1" applyFill="1" applyBorder="1" applyAlignment="1" applyProtection="1">
      <alignment horizontal="justify" vertical="center" wrapText="1"/>
      <protection locked="0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3" fontId="3" fillId="2" borderId="1" xfId="0" applyNumberFormat="1" applyFont="1" applyFill="1" applyBorder="1" applyAlignment="1" applyProtection="1">
      <alignment vertical="center" wrapText="1"/>
      <protection locked="0"/>
    </xf>
    <xf numFmtId="3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1" xfId="0" applyNumberFormat="1" applyFont="1" applyFill="1" applyBorder="1" applyAlignment="1" applyProtection="1">
      <alignment horizontal="right" vertical="center" wrapText="1"/>
      <protection locked="0"/>
    </xf>
    <xf numFmtId="165" fontId="1" fillId="0" borderId="4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5" xfId="0" applyFont="1" applyFill="1" applyBorder="1" applyAlignment="1" applyProtection="1">
      <alignment horizontal="justify" vertical="center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14" fontId="1" fillId="0" borderId="4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/>
    <xf numFmtId="0" fontId="1" fillId="0" borderId="1" xfId="0" applyFont="1" applyBorder="1" applyAlignment="1">
      <alignment horizontal="justify" vertical="center" wrapText="1"/>
    </xf>
    <xf numFmtId="3" fontId="3" fillId="2" borderId="6" xfId="0" applyNumberFormat="1" applyFont="1" applyFill="1" applyBorder="1" applyAlignment="1" applyProtection="1">
      <alignment vertical="center" wrapText="1"/>
      <protection locked="0"/>
    </xf>
    <xf numFmtId="0" fontId="3" fillId="2" borderId="7" xfId="0" applyFont="1" applyFill="1" applyBorder="1" applyAlignment="1" applyProtection="1">
      <alignment horizontal="justify" vertical="center" wrapText="1"/>
      <protection locked="0"/>
    </xf>
    <xf numFmtId="14" fontId="1" fillId="0" borderId="0" xfId="0" applyNumberFormat="1" applyFont="1" applyAlignment="1">
      <alignment horizontal="center" vertical="center" wrapText="1"/>
    </xf>
    <xf numFmtId="14" fontId="3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21" xfId="0" applyBorder="1" applyAlignment="1">
      <alignment horizontal="right"/>
    </xf>
    <xf numFmtId="0" fontId="7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justify" vertical="justify" wrapText="1"/>
      <protection locked="0"/>
    </xf>
    <xf numFmtId="0" fontId="8" fillId="0" borderId="1" xfId="0" applyFont="1" applyBorder="1"/>
    <xf numFmtId="3" fontId="1" fillId="2" borderId="3" xfId="0" applyNumberFormat="1" applyFont="1" applyFill="1" applyBorder="1" applyAlignment="1" applyProtection="1">
      <alignment vertical="center" wrapText="1"/>
      <protection locked="0"/>
    </xf>
    <xf numFmtId="0" fontId="1" fillId="2" borderId="5" xfId="0" applyFont="1" applyFill="1" applyBorder="1" applyAlignment="1" applyProtection="1">
      <alignment horizontal="justify" vertical="center" wrapText="1"/>
      <protection locked="0"/>
    </xf>
    <xf numFmtId="0" fontId="1" fillId="2" borderId="5" xfId="0" applyFont="1" applyFill="1" applyBorder="1" applyAlignment="1" applyProtection="1">
      <alignment horizontal="justify" vertical="justify" wrapText="1"/>
      <protection locked="0"/>
    </xf>
    <xf numFmtId="3" fontId="1" fillId="2" borderId="1" xfId="0" applyNumberFormat="1" applyFont="1" applyFill="1" applyBorder="1" applyAlignment="1" applyProtection="1">
      <alignment vertical="center" wrapText="1"/>
      <protection locked="0"/>
    </xf>
    <xf numFmtId="0" fontId="1" fillId="0" borderId="1" xfId="0" applyFont="1" applyBorder="1" applyAlignment="1">
      <alignment horizontal="right" vertical="center" wrapText="1"/>
    </xf>
    <xf numFmtId="0" fontId="1" fillId="3" borderId="1" xfId="0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 applyProtection="1">
      <alignment horizontal="right" vertical="center" wrapText="1"/>
    </xf>
    <xf numFmtId="0" fontId="2" fillId="0" borderId="0" xfId="0" applyFont="1" applyAlignment="1">
      <alignment horizontal="center" vertical="center" wrapText="1"/>
    </xf>
    <xf numFmtId="3" fontId="1" fillId="6" borderId="0" xfId="0" applyNumberFormat="1" applyFont="1" applyFill="1" applyAlignment="1">
      <alignment horizontal="right" vertical="center" wrapText="1"/>
    </xf>
    <xf numFmtId="10" fontId="1" fillId="6" borderId="0" xfId="0" applyNumberFormat="1" applyFont="1" applyFill="1" applyAlignment="1">
      <alignment horizontal="right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3" fontId="2" fillId="7" borderId="1" xfId="0" applyNumberFormat="1" applyFont="1" applyFill="1" applyBorder="1" applyAlignment="1">
      <alignment horizontal="center" vertical="center" wrapText="1"/>
    </xf>
    <xf numFmtId="10" fontId="2" fillId="7" borderId="1" xfId="0" applyNumberFormat="1" applyFont="1" applyFill="1" applyBorder="1" applyAlignment="1">
      <alignment horizontal="center" vertical="center" wrapText="1"/>
    </xf>
    <xf numFmtId="3" fontId="2" fillId="7" borderId="1" xfId="0" applyNumberFormat="1" applyFont="1" applyFill="1" applyBorder="1" applyAlignment="1" applyProtection="1">
      <alignment horizontal="right" vertical="center" wrapText="1"/>
    </xf>
    <xf numFmtId="0" fontId="2" fillId="7" borderId="13" xfId="0" applyFont="1" applyFill="1" applyBorder="1" applyAlignment="1" applyProtection="1">
      <alignment horizontal="justify" vertical="center" wrapText="1"/>
      <protection locked="0"/>
    </xf>
    <xf numFmtId="0" fontId="2" fillId="7" borderId="13" xfId="0" applyFont="1" applyFill="1" applyBorder="1" applyAlignment="1" applyProtection="1">
      <alignment horizontal="center" vertical="center" wrapText="1"/>
      <protection locked="0"/>
    </xf>
    <xf numFmtId="0" fontId="2" fillId="7" borderId="13" xfId="0" applyFont="1" applyFill="1" applyBorder="1" applyAlignment="1" applyProtection="1">
      <alignment horizontal="left" vertical="center" wrapText="1"/>
      <protection locked="0"/>
    </xf>
    <xf numFmtId="10" fontId="2" fillId="7" borderId="1" xfId="0" applyNumberFormat="1" applyFont="1" applyFill="1" applyBorder="1" applyAlignment="1" applyProtection="1">
      <alignment horizontal="right" vertical="center" wrapText="1"/>
    </xf>
    <xf numFmtId="3" fontId="2" fillId="6" borderId="1" xfId="0" applyNumberFormat="1" applyFont="1" applyFill="1" applyBorder="1" applyAlignment="1" applyProtection="1">
      <alignment horizontal="right" vertical="center" wrapText="1"/>
    </xf>
    <xf numFmtId="0" fontId="2" fillId="6" borderId="13" xfId="0" applyFont="1" applyFill="1" applyBorder="1" applyAlignment="1" applyProtection="1">
      <alignment horizontal="justify" vertical="center" wrapText="1"/>
      <protection locked="0"/>
    </xf>
    <xf numFmtId="0" fontId="2" fillId="6" borderId="13" xfId="0" applyFont="1" applyFill="1" applyBorder="1" applyAlignment="1" applyProtection="1">
      <alignment horizontal="center" vertical="center" wrapText="1"/>
      <protection locked="0"/>
    </xf>
    <xf numFmtId="0" fontId="2" fillId="6" borderId="13" xfId="0" applyFont="1" applyFill="1" applyBorder="1" applyAlignment="1" applyProtection="1">
      <alignment horizontal="left" vertical="center" wrapText="1"/>
      <protection locked="0"/>
    </xf>
    <xf numFmtId="10" fontId="2" fillId="6" borderId="1" xfId="0" applyNumberFormat="1" applyFont="1" applyFill="1" applyBorder="1" applyAlignment="1" applyProtection="1">
      <alignment horizontal="right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3" fontId="2" fillId="7" borderId="1" xfId="0" applyNumberFormat="1" applyFont="1" applyFill="1" applyBorder="1" applyAlignment="1">
      <alignment horizontal="center" vertical="center" wrapText="1"/>
    </xf>
    <xf numFmtId="0" fontId="2" fillId="7" borderId="13" xfId="0" applyFont="1" applyFill="1" applyBorder="1" applyAlignment="1" applyProtection="1">
      <alignment horizontal="justify" vertical="center" wrapText="1"/>
      <protection locked="0"/>
    </xf>
    <xf numFmtId="0" fontId="2" fillId="6" borderId="13" xfId="0" applyFont="1" applyFill="1" applyBorder="1" applyAlignment="1" applyProtection="1">
      <alignment horizontal="left" vertical="center" wrapText="1"/>
      <protection locked="0"/>
    </xf>
    <xf numFmtId="0" fontId="2" fillId="7" borderId="2" xfId="0" applyFont="1" applyFill="1" applyBorder="1" applyAlignment="1">
      <alignment horizontal="left" vertical="center" wrapText="1"/>
    </xf>
    <xf numFmtId="3" fontId="2" fillId="7" borderId="1" xfId="0" applyNumberFormat="1" applyFont="1" applyFill="1" applyBorder="1" applyAlignment="1">
      <alignment horizontal="right" vertical="center" wrapText="1"/>
    </xf>
    <xf numFmtId="10" fontId="2" fillId="7" borderId="1" xfId="0" applyNumberFormat="1" applyFont="1" applyFill="1" applyBorder="1" applyAlignment="1">
      <alignment horizontal="right" vertical="center" wrapText="1"/>
    </xf>
    <xf numFmtId="3" fontId="1" fillId="6" borderId="13" xfId="0" applyNumberFormat="1" applyFont="1" applyFill="1" applyBorder="1" applyAlignment="1">
      <alignment horizontal="right" vertical="center" wrapText="1"/>
    </xf>
    <xf numFmtId="10" fontId="1" fillId="6" borderId="13" xfId="0" applyNumberFormat="1" applyFont="1" applyFill="1" applyBorder="1" applyAlignment="1">
      <alignment horizontal="right" vertical="center" wrapText="1"/>
    </xf>
    <xf numFmtId="10" fontId="1" fillId="6" borderId="9" xfId="0" applyNumberFormat="1" applyFont="1" applyFill="1" applyBorder="1" applyAlignment="1">
      <alignment horizontal="right" vertical="center" wrapText="1"/>
    </xf>
    <xf numFmtId="0" fontId="6" fillId="0" borderId="0" xfId="0" applyFont="1" applyAlignment="1" applyProtection="1">
      <alignment vertical="center" wrapText="1"/>
      <protection locked="0"/>
    </xf>
    <xf numFmtId="0" fontId="2" fillId="6" borderId="2" xfId="0" applyFont="1" applyFill="1" applyBorder="1" applyAlignment="1" applyProtection="1">
      <alignment horizontal="left" vertical="center" wrapText="1"/>
      <protection locked="0"/>
    </xf>
    <xf numFmtId="0" fontId="2" fillId="6" borderId="13" xfId="0" applyFont="1" applyFill="1" applyBorder="1" applyAlignment="1" applyProtection="1">
      <alignment horizontal="left" vertical="center" wrapText="1"/>
      <protection locked="0"/>
    </xf>
    <xf numFmtId="0" fontId="2" fillId="6" borderId="9" xfId="0" applyFont="1" applyFill="1" applyBorder="1" applyAlignment="1" applyProtection="1">
      <alignment horizontal="left" vertical="center" wrapText="1"/>
      <protection locked="0"/>
    </xf>
    <xf numFmtId="0" fontId="2" fillId="7" borderId="2" xfId="0" applyFont="1" applyFill="1" applyBorder="1" applyAlignment="1" applyProtection="1">
      <alignment horizontal="justify" vertical="center" wrapText="1"/>
      <protection locked="0"/>
    </xf>
    <xf numFmtId="0" fontId="2" fillId="7" borderId="13" xfId="0" applyFont="1" applyFill="1" applyBorder="1" applyAlignment="1" applyProtection="1">
      <alignment horizontal="justify" vertical="center" wrapText="1"/>
      <protection locked="0"/>
    </xf>
    <xf numFmtId="0" fontId="2" fillId="7" borderId="9" xfId="0" applyFont="1" applyFill="1" applyBorder="1" applyAlignment="1" applyProtection="1">
      <alignment horizontal="justify" vertical="center" wrapText="1"/>
      <protection locked="0"/>
    </xf>
    <xf numFmtId="0" fontId="2" fillId="6" borderId="2" xfId="0" applyFont="1" applyFill="1" applyBorder="1" applyAlignment="1" applyProtection="1">
      <alignment horizontal="justify" vertical="center" wrapText="1"/>
    </xf>
    <xf numFmtId="0" fontId="2" fillId="6" borderId="13" xfId="0" applyFont="1" applyFill="1" applyBorder="1" applyAlignment="1" applyProtection="1">
      <alignment horizontal="justify" vertical="center" wrapText="1"/>
    </xf>
    <xf numFmtId="0" fontId="2" fillId="6" borderId="9" xfId="0" applyFont="1" applyFill="1" applyBorder="1" applyAlignment="1" applyProtection="1">
      <alignment horizontal="justify" vertical="center" wrapText="1"/>
    </xf>
    <xf numFmtId="0" fontId="2" fillId="7" borderId="14" xfId="0" applyFont="1" applyFill="1" applyBorder="1" applyAlignment="1" applyProtection="1">
      <alignment horizontal="justify" vertical="center" wrapText="1"/>
      <protection locked="0"/>
    </xf>
    <xf numFmtId="0" fontId="2" fillId="7" borderId="1" xfId="0" applyFont="1" applyFill="1" applyBorder="1" applyAlignment="1" applyProtection="1">
      <alignment horizontal="justify" vertical="center" wrapText="1"/>
      <protection locked="0"/>
    </xf>
    <xf numFmtId="0" fontId="2" fillId="6" borderId="15" xfId="0" applyFont="1" applyFill="1" applyBorder="1" applyAlignment="1" applyProtection="1">
      <alignment horizontal="left" vertical="center" wrapText="1"/>
      <protection locked="0"/>
    </xf>
    <xf numFmtId="0" fontId="2" fillId="6" borderId="14" xfId="0" applyFont="1" applyFill="1" applyBorder="1" applyAlignment="1" applyProtection="1">
      <alignment horizontal="left" vertical="center" wrapText="1"/>
      <protection locked="0"/>
    </xf>
    <xf numFmtId="0" fontId="2" fillId="6" borderId="16" xfId="0" applyFont="1" applyFill="1" applyBorder="1" applyAlignment="1" applyProtection="1">
      <alignment horizontal="left" vertical="center" wrapText="1"/>
      <protection locked="0"/>
    </xf>
    <xf numFmtId="0" fontId="2" fillId="6" borderId="2" xfId="0" applyFont="1" applyFill="1" applyBorder="1" applyAlignment="1">
      <alignment horizontal="left" vertical="center" wrapText="1"/>
    </xf>
    <xf numFmtId="0" fontId="2" fillId="6" borderId="13" xfId="0" applyFont="1" applyFill="1" applyBorder="1" applyAlignment="1">
      <alignment horizontal="left" vertical="center" wrapText="1"/>
    </xf>
    <xf numFmtId="0" fontId="2" fillId="6" borderId="9" xfId="0" applyFont="1" applyFill="1" applyBorder="1" applyAlignment="1">
      <alignment horizontal="left" vertical="center" wrapText="1"/>
    </xf>
    <xf numFmtId="0" fontId="2" fillId="7" borderId="1" xfId="0" applyFont="1" applyFill="1" applyBorder="1" applyAlignment="1">
      <alignment horizontal="center" vertical="center" wrapText="1"/>
    </xf>
    <xf numFmtId="10" fontId="2" fillId="7" borderId="12" xfId="0" applyNumberFormat="1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 vertical="center" wrapText="1"/>
    </xf>
    <xf numFmtId="3" fontId="2" fillId="7" borderId="1" xfId="0" applyNumberFormat="1" applyFont="1" applyFill="1" applyBorder="1" applyAlignment="1">
      <alignment horizontal="center" vertical="center" wrapText="1"/>
    </xf>
    <xf numFmtId="3" fontId="2" fillId="7" borderId="12" xfId="0" applyNumberFormat="1" applyFont="1" applyFill="1" applyBorder="1" applyAlignment="1">
      <alignment horizontal="center" vertical="center" wrapText="1"/>
    </xf>
    <xf numFmtId="3" fontId="2" fillId="7" borderId="4" xfId="0" applyNumberFormat="1" applyFont="1" applyFill="1" applyBorder="1" applyAlignment="1">
      <alignment horizontal="center" vertical="center" wrapText="1"/>
    </xf>
    <xf numFmtId="3" fontId="1" fillId="0" borderId="12" xfId="0" applyNumberFormat="1" applyFont="1" applyFill="1" applyBorder="1" applyAlignment="1" applyProtection="1">
      <alignment vertical="center" wrapText="1"/>
    </xf>
    <xf numFmtId="3" fontId="1" fillId="0" borderId="4" xfId="0" applyNumberFormat="1" applyFont="1" applyFill="1" applyBorder="1" applyAlignment="1" applyProtection="1">
      <alignment vertical="center" wrapText="1"/>
    </xf>
    <xf numFmtId="3" fontId="2" fillId="7" borderId="17" xfId="0" applyNumberFormat="1" applyFont="1" applyFill="1" applyBorder="1" applyAlignment="1">
      <alignment horizontal="center" vertical="center" wrapText="1"/>
    </xf>
    <xf numFmtId="3" fontId="2" fillId="7" borderId="18" xfId="0" applyNumberFormat="1" applyFont="1" applyFill="1" applyBorder="1" applyAlignment="1">
      <alignment horizontal="center" vertical="center" wrapText="1"/>
    </xf>
    <xf numFmtId="3" fontId="2" fillId="7" borderId="19" xfId="0" applyNumberFormat="1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 wrapText="1"/>
    </xf>
    <xf numFmtId="16" fontId="2" fillId="6" borderId="1" xfId="0" applyNumberFormat="1" applyFont="1" applyFill="1" applyBorder="1" applyAlignment="1" applyProtection="1">
      <alignment horizontal="left" vertical="center" wrapText="1"/>
      <protection locked="0"/>
    </xf>
    <xf numFmtId="0" fontId="2" fillId="6" borderId="1" xfId="0" quotePrefix="1" applyFont="1" applyFill="1" applyBorder="1" applyAlignment="1" applyProtection="1">
      <alignment horizontal="left" vertical="center" wrapText="1"/>
      <protection locked="0"/>
    </xf>
    <xf numFmtId="0" fontId="6" fillId="0" borderId="0" xfId="0" applyFont="1" applyAlignment="1">
      <alignment horizontal="center" vertical="center" wrapText="1"/>
    </xf>
    <xf numFmtId="16" fontId="2" fillId="6" borderId="2" xfId="0" quotePrefix="1" applyNumberFormat="1" applyFont="1" applyFill="1" applyBorder="1" applyAlignment="1">
      <alignment horizontal="left" vertical="center" wrapText="1"/>
    </xf>
    <xf numFmtId="3" fontId="1" fillId="0" borderId="12" xfId="0" applyNumberFormat="1" applyFont="1" applyFill="1" applyBorder="1" applyAlignment="1" applyProtection="1">
      <alignment vertical="center"/>
    </xf>
    <xf numFmtId="3" fontId="1" fillId="0" borderId="4" xfId="0" applyNumberFormat="1" applyFont="1" applyFill="1" applyBorder="1" applyAlignment="1" applyProtection="1">
      <alignment vertical="center"/>
    </xf>
    <xf numFmtId="0" fontId="2" fillId="4" borderId="2" xfId="0" applyFont="1" applyFill="1" applyBorder="1" applyAlignment="1" applyProtection="1">
      <alignment horizontal="justify" vertical="center" wrapText="1"/>
      <protection locked="0"/>
    </xf>
    <xf numFmtId="0" fontId="2" fillId="4" borderId="14" xfId="0" applyFont="1" applyFill="1" applyBorder="1" applyAlignment="1" applyProtection="1">
      <alignment horizontal="justify" vertical="center" wrapText="1"/>
      <protection locked="0"/>
    </xf>
    <xf numFmtId="0" fontId="2" fillId="4" borderId="13" xfId="0" applyFont="1" applyFill="1" applyBorder="1" applyAlignment="1" applyProtection="1">
      <alignment horizontal="justify" vertical="center" wrapText="1"/>
      <protection locked="0"/>
    </xf>
    <xf numFmtId="0" fontId="2" fillId="4" borderId="9" xfId="0" applyFont="1" applyFill="1" applyBorder="1" applyAlignment="1" applyProtection="1">
      <alignment horizontal="justify" vertical="center" wrapText="1"/>
      <protection locked="0"/>
    </xf>
    <xf numFmtId="0" fontId="2" fillId="4" borderId="2" xfId="0" applyFont="1" applyFill="1" applyBorder="1" applyAlignment="1">
      <alignment horizontal="left" vertical="center" wrapText="1"/>
    </xf>
    <xf numFmtId="0" fontId="2" fillId="4" borderId="13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 applyProtection="1">
      <alignment horizontal="left" vertical="center" wrapText="1"/>
      <protection locked="0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left" vertical="center" wrapText="1"/>
      <protection locked="0"/>
    </xf>
    <xf numFmtId="0" fontId="2" fillId="4" borderId="1" xfId="0" applyFont="1" applyFill="1" applyBorder="1" applyAlignment="1" applyProtection="1">
      <alignment horizontal="justify" vertical="center" wrapText="1"/>
      <protection locked="0"/>
    </xf>
    <xf numFmtId="0" fontId="2" fillId="4" borderId="15" xfId="0" applyFont="1" applyFill="1" applyBorder="1" applyAlignment="1" applyProtection="1">
      <alignment horizontal="left" vertical="center" wrapText="1"/>
      <protection locked="0"/>
    </xf>
    <xf numFmtId="0" fontId="2" fillId="4" borderId="14" xfId="0" applyFont="1" applyFill="1" applyBorder="1" applyAlignment="1" applyProtection="1">
      <alignment horizontal="left" vertical="center" wrapText="1"/>
      <protection locked="0"/>
    </xf>
    <xf numFmtId="0" fontId="2" fillId="4" borderId="16" xfId="0" applyFont="1" applyFill="1" applyBorder="1" applyAlignment="1" applyProtection="1">
      <alignment horizontal="left" vertical="center" wrapText="1"/>
      <protection locked="0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3" fontId="1" fillId="0" borderId="20" xfId="0" applyNumberFormat="1" applyFont="1" applyFill="1" applyBorder="1" applyAlignment="1" applyProtection="1">
      <alignment horizontal="center" vertical="center" wrapText="1"/>
    </xf>
    <xf numFmtId="3" fontId="1" fillId="0" borderId="20" xfId="0" applyNumberFormat="1" applyFont="1" applyFill="1" applyBorder="1" applyAlignment="1" applyProtection="1">
      <alignment vertical="center" wrapText="1"/>
    </xf>
    <xf numFmtId="3" fontId="1" fillId="0" borderId="4" xfId="0" applyNumberFormat="1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vertical="center"/>
    </xf>
    <xf numFmtId="3" fontId="1" fillId="0" borderId="20" xfId="0" applyNumberFormat="1" applyFont="1" applyFill="1" applyBorder="1" applyAlignment="1" applyProtection="1">
      <alignment vertical="center"/>
    </xf>
    <xf numFmtId="0" fontId="1" fillId="0" borderId="4" xfId="0" applyFont="1" applyBorder="1" applyAlignment="1">
      <alignment vertical="center" wrapText="1"/>
    </xf>
    <xf numFmtId="0" fontId="1" fillId="0" borderId="20" xfId="0" applyFon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2" fillId="7" borderId="0" xfId="0" applyFont="1" applyFill="1" applyAlignment="1">
      <alignment horizontal="justify" vertical="center" wrapText="1"/>
    </xf>
    <xf numFmtId="0" fontId="1" fillId="7" borderId="0" xfId="0" applyFont="1" applyFill="1" applyAlignment="1">
      <alignment horizontal="justify" vertical="center" wrapText="1"/>
    </xf>
    <xf numFmtId="3" fontId="1" fillId="0" borderId="12" xfId="0" applyNumberFormat="1" applyFont="1" applyFill="1" applyBorder="1" applyAlignment="1" applyProtection="1">
      <alignment horizontal="right" vertical="center" wrapText="1"/>
    </xf>
    <xf numFmtId="3" fontId="1" fillId="0" borderId="20" xfId="0" applyNumberFormat="1" applyFont="1" applyFill="1" applyBorder="1" applyAlignment="1" applyProtection="1">
      <alignment horizontal="right" vertical="center" wrapText="1"/>
    </xf>
    <xf numFmtId="3" fontId="1" fillId="0" borderId="4" xfId="0" applyNumberFormat="1" applyFont="1" applyFill="1" applyBorder="1" applyAlignment="1" applyProtection="1">
      <alignment horizontal="righ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FFBD6"/>
      <color rgb="FF08DA85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208"/>
  <sheetViews>
    <sheetView zoomScaleNormal="100" workbookViewId="0">
      <pane xSplit="5" ySplit="7" topLeftCell="F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F188" sqref="F188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hidden="1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customWidth="1"/>
    <col min="17" max="17" width="13.85546875" style="47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">
        <v>168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80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9"/>
      <c r="AJ5" s="109"/>
    </row>
    <row r="6" spans="1:44" s="72" customFormat="1">
      <c r="A6" s="153" t="s">
        <v>2</v>
      </c>
      <c r="B6" s="155" t="s">
        <v>78</v>
      </c>
      <c r="C6" s="110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10" t="s">
        <v>22</v>
      </c>
      <c r="D7" s="156"/>
      <c r="E7" s="153"/>
      <c r="F7" s="156"/>
      <c r="G7" s="153"/>
      <c r="H7" s="111" t="s">
        <v>23</v>
      </c>
      <c r="I7" s="111" t="s">
        <v>24</v>
      </c>
      <c r="J7" s="159"/>
      <c r="K7" s="159"/>
      <c r="L7" s="153"/>
      <c r="M7" s="112" t="s">
        <v>25</v>
      </c>
      <c r="N7" s="112" t="s">
        <v>26</v>
      </c>
      <c r="O7" s="112" t="s">
        <v>27</v>
      </c>
      <c r="P7" s="153"/>
      <c r="Q7" s="156"/>
      <c r="R7" s="112" t="s">
        <v>28</v>
      </c>
      <c r="S7" s="112" t="s">
        <v>29</v>
      </c>
      <c r="T7" s="112" t="s">
        <v>30</v>
      </c>
      <c r="U7" s="159"/>
      <c r="V7" s="112" t="s">
        <v>31</v>
      </c>
      <c r="W7" s="112" t="s">
        <v>32</v>
      </c>
      <c r="X7" s="112" t="s">
        <v>33</v>
      </c>
      <c r="Y7" s="159"/>
      <c r="Z7" s="112" t="s">
        <v>34</v>
      </c>
      <c r="AA7" s="112" t="s">
        <v>35</v>
      </c>
      <c r="AB7" s="112" t="s">
        <v>36</v>
      </c>
      <c r="AC7" s="159"/>
      <c r="AD7" s="112" t="s">
        <v>37</v>
      </c>
      <c r="AE7" s="112" t="s">
        <v>38</v>
      </c>
      <c r="AF7" s="112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>
      <c r="A8" s="150" t="s">
        <v>42</v>
      </c>
      <c r="B8" s="151"/>
      <c r="C8" s="151"/>
      <c r="D8" s="151"/>
      <c r="E8" s="152"/>
      <c r="F8" s="17"/>
      <c r="G8" s="18"/>
      <c r="H8" s="19"/>
      <c r="I8" s="19"/>
      <c r="J8" s="7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hidden="1" customHeight="1" collapsed="1">
      <c r="A19" s="139" t="s">
        <v>43</v>
      </c>
      <c r="B19" s="145"/>
      <c r="C19" s="140"/>
      <c r="D19" s="140"/>
      <c r="E19" s="140"/>
      <c r="F19" s="140"/>
      <c r="G19" s="140"/>
      <c r="H19" s="140"/>
      <c r="I19" s="141"/>
      <c r="J19" s="114">
        <f>SUM(J9:J18)</f>
        <v>0</v>
      </c>
      <c r="K19" s="114">
        <f>SUM(K9:K18)</f>
        <v>0</v>
      </c>
      <c r="L19" s="115"/>
      <c r="M19" s="114">
        <f>SUM(M9:M18)</f>
        <v>0</v>
      </c>
      <c r="N19" s="114">
        <f>SUM(N9:N18)</f>
        <v>0</v>
      </c>
      <c r="O19" s="114">
        <f>SUM(O9:O18)</f>
        <v>0</v>
      </c>
      <c r="P19" s="116"/>
      <c r="Q19" s="117"/>
      <c r="R19" s="114">
        <f t="shared" ref="R19:AH19" si="7">SUM(R9:R18)</f>
        <v>0</v>
      </c>
      <c r="S19" s="114">
        <f t="shared" si="7"/>
        <v>0</v>
      </c>
      <c r="T19" s="114">
        <f t="shared" si="7"/>
        <v>0</v>
      </c>
      <c r="U19" s="114">
        <f>SUM(U9:U18)</f>
        <v>0</v>
      </c>
      <c r="V19" s="114">
        <f t="shared" si="7"/>
        <v>0</v>
      </c>
      <c r="W19" s="114">
        <f t="shared" si="7"/>
        <v>0</v>
      </c>
      <c r="X19" s="114">
        <f t="shared" si="7"/>
        <v>0</v>
      </c>
      <c r="Y19" s="114">
        <f t="shared" si="7"/>
        <v>0</v>
      </c>
      <c r="Z19" s="114">
        <f t="shared" si="7"/>
        <v>0</v>
      </c>
      <c r="AA19" s="114">
        <f t="shared" si="7"/>
        <v>0</v>
      </c>
      <c r="AB19" s="114">
        <f t="shared" si="7"/>
        <v>0</v>
      </c>
      <c r="AC19" s="114">
        <f t="shared" si="7"/>
        <v>0</v>
      </c>
      <c r="AD19" s="114">
        <f t="shared" si="7"/>
        <v>0</v>
      </c>
      <c r="AE19" s="114">
        <f t="shared" si="7"/>
        <v>0</v>
      </c>
      <c r="AF19" s="114">
        <f t="shared" si="7"/>
        <v>0</v>
      </c>
      <c r="AG19" s="114">
        <f t="shared" si="7"/>
        <v>0</v>
      </c>
      <c r="AH19" s="114">
        <f t="shared" si="7"/>
        <v>0</v>
      </c>
      <c r="AI19" s="118">
        <f>IF(ISERROR(AH19/J19),0,AH19/J19)</f>
        <v>0</v>
      </c>
      <c r="AJ19" s="118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>
      <c r="A20" s="136" t="s">
        <v>44</v>
      </c>
      <c r="B20" s="137"/>
      <c r="C20" s="137"/>
      <c r="D20" s="137"/>
      <c r="E20" s="138"/>
      <c r="F20" s="17"/>
      <c r="G20" s="18"/>
      <c r="H20" s="19"/>
      <c r="I20" s="19"/>
      <c r="J20" s="7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hidden="1" customHeight="1" collapsed="1">
      <c r="A31" s="139" t="s">
        <v>45</v>
      </c>
      <c r="B31" s="145"/>
      <c r="C31" s="140"/>
      <c r="D31" s="140"/>
      <c r="E31" s="140"/>
      <c r="F31" s="140"/>
      <c r="G31" s="140"/>
      <c r="H31" s="140"/>
      <c r="I31" s="141"/>
      <c r="J31" s="114">
        <f>SUM(J21:J30)</f>
        <v>0</v>
      </c>
      <c r="K31" s="114">
        <f>SUM(K21:K30)</f>
        <v>0</v>
      </c>
      <c r="L31" s="115"/>
      <c r="M31" s="114">
        <f>SUM(M21:M30)</f>
        <v>0</v>
      </c>
      <c r="N31" s="114">
        <f>SUM(N21:N30)</f>
        <v>0</v>
      </c>
      <c r="O31" s="114">
        <f>SUM(O21:O30)</f>
        <v>0</v>
      </c>
      <c r="P31" s="116"/>
      <c r="Q31" s="117"/>
      <c r="R31" s="114">
        <f t="shared" ref="R31:AH31" si="15">SUM(R21:R30)</f>
        <v>0</v>
      </c>
      <c r="S31" s="114">
        <f t="shared" si="15"/>
        <v>0</v>
      </c>
      <c r="T31" s="114">
        <f t="shared" si="15"/>
        <v>0</v>
      </c>
      <c r="U31" s="114">
        <f t="shared" si="15"/>
        <v>0</v>
      </c>
      <c r="V31" s="114">
        <f t="shared" si="15"/>
        <v>0</v>
      </c>
      <c r="W31" s="114">
        <f t="shared" si="15"/>
        <v>0</v>
      </c>
      <c r="X31" s="114">
        <f t="shared" si="15"/>
        <v>0</v>
      </c>
      <c r="Y31" s="114">
        <f t="shared" si="15"/>
        <v>0</v>
      </c>
      <c r="Z31" s="114">
        <f t="shared" si="15"/>
        <v>0</v>
      </c>
      <c r="AA31" s="114">
        <f t="shared" si="15"/>
        <v>0</v>
      </c>
      <c r="AB31" s="114">
        <f t="shared" si="15"/>
        <v>0</v>
      </c>
      <c r="AC31" s="114">
        <f t="shared" si="15"/>
        <v>0</v>
      </c>
      <c r="AD31" s="114">
        <f t="shared" si="15"/>
        <v>0</v>
      </c>
      <c r="AE31" s="114">
        <f t="shared" si="15"/>
        <v>0</v>
      </c>
      <c r="AF31" s="114">
        <f t="shared" si="15"/>
        <v>0</v>
      </c>
      <c r="AG31" s="114">
        <f t="shared" si="15"/>
        <v>0</v>
      </c>
      <c r="AH31" s="114">
        <f t="shared" si="15"/>
        <v>0</v>
      </c>
      <c r="AI31" s="118">
        <f>IF(ISERROR(AH31/J31),0,AH31/J31)</f>
        <v>0</v>
      </c>
      <c r="AJ31" s="118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>
      <c r="A32" s="136" t="s">
        <v>46</v>
      </c>
      <c r="B32" s="137"/>
      <c r="C32" s="137"/>
      <c r="D32" s="137"/>
      <c r="E32" s="138"/>
      <c r="F32" s="17"/>
      <c r="G32" s="18"/>
      <c r="H32" s="19"/>
      <c r="I32" s="19"/>
      <c r="J32" s="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hidden="1" customHeight="1" collapsed="1">
      <c r="A43" s="139" t="s">
        <v>47</v>
      </c>
      <c r="B43" s="145"/>
      <c r="C43" s="140"/>
      <c r="D43" s="140"/>
      <c r="E43" s="140"/>
      <c r="F43" s="140"/>
      <c r="G43" s="140"/>
      <c r="H43" s="140"/>
      <c r="I43" s="141"/>
      <c r="J43" s="114">
        <f>SUM(J33:J42)</f>
        <v>0</v>
      </c>
      <c r="K43" s="114">
        <f>SUM(K33:K42)</f>
        <v>0</v>
      </c>
      <c r="L43" s="115"/>
      <c r="M43" s="114">
        <f>SUM(M33:M42)</f>
        <v>0</v>
      </c>
      <c r="N43" s="114">
        <f>SUM(N33:N42)</f>
        <v>0</v>
      </c>
      <c r="O43" s="114">
        <f>SUM(O33:O42)</f>
        <v>0</v>
      </c>
      <c r="P43" s="116"/>
      <c r="Q43" s="117"/>
      <c r="R43" s="114">
        <f t="shared" ref="R43:AH43" si="23">SUM(R33:R42)</f>
        <v>0</v>
      </c>
      <c r="S43" s="114">
        <f t="shared" si="23"/>
        <v>0</v>
      </c>
      <c r="T43" s="114">
        <f t="shared" si="23"/>
        <v>0</v>
      </c>
      <c r="U43" s="114">
        <f t="shared" si="23"/>
        <v>0</v>
      </c>
      <c r="V43" s="114">
        <f t="shared" si="23"/>
        <v>0</v>
      </c>
      <c r="W43" s="114">
        <f t="shared" si="23"/>
        <v>0</v>
      </c>
      <c r="X43" s="114">
        <f t="shared" si="23"/>
        <v>0</v>
      </c>
      <c r="Y43" s="114">
        <f t="shared" si="23"/>
        <v>0</v>
      </c>
      <c r="Z43" s="114">
        <f t="shared" si="23"/>
        <v>0</v>
      </c>
      <c r="AA43" s="114">
        <f t="shared" si="23"/>
        <v>0</v>
      </c>
      <c r="AB43" s="114">
        <f t="shared" si="23"/>
        <v>0</v>
      </c>
      <c r="AC43" s="114">
        <f t="shared" si="23"/>
        <v>0</v>
      </c>
      <c r="AD43" s="114">
        <f t="shared" si="23"/>
        <v>0</v>
      </c>
      <c r="AE43" s="114">
        <f t="shared" si="23"/>
        <v>0</v>
      </c>
      <c r="AF43" s="114">
        <f t="shared" si="23"/>
        <v>0</v>
      </c>
      <c r="AG43" s="114">
        <f t="shared" si="23"/>
        <v>0</v>
      </c>
      <c r="AH43" s="114">
        <f t="shared" si="23"/>
        <v>0</v>
      </c>
      <c r="AI43" s="118">
        <f>IF(ISERROR(AH43/J43),0,AH43/J43)</f>
        <v>0</v>
      </c>
      <c r="AJ43" s="118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>
      <c r="A44" s="136" t="s">
        <v>48</v>
      </c>
      <c r="B44" s="137"/>
      <c r="C44" s="137"/>
      <c r="D44" s="137"/>
      <c r="E44" s="138"/>
      <c r="F44" s="17"/>
      <c r="G44" s="18"/>
      <c r="H44" s="19"/>
      <c r="I44" s="19"/>
      <c r="J44" s="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hidden="1" customHeight="1" collapsed="1">
      <c r="A55" s="139" t="s">
        <v>49</v>
      </c>
      <c r="B55" s="145"/>
      <c r="C55" s="140"/>
      <c r="D55" s="140"/>
      <c r="E55" s="140"/>
      <c r="F55" s="140"/>
      <c r="G55" s="140"/>
      <c r="H55" s="140"/>
      <c r="I55" s="141"/>
      <c r="J55" s="114">
        <f>SUM(J45:J54)</f>
        <v>0</v>
      </c>
      <c r="K55" s="114">
        <f>SUM(K45:K54)</f>
        <v>0</v>
      </c>
      <c r="L55" s="115"/>
      <c r="M55" s="114">
        <f>SUM(M45:M54)</f>
        <v>0</v>
      </c>
      <c r="N55" s="114">
        <f>SUM(N45:N54)</f>
        <v>0</v>
      </c>
      <c r="O55" s="114">
        <f>SUM(O45:O54)</f>
        <v>0</v>
      </c>
      <c r="P55" s="116"/>
      <c r="Q55" s="117"/>
      <c r="R55" s="114">
        <f t="shared" ref="R55:AH55" si="31">SUM(R45:R54)</f>
        <v>0</v>
      </c>
      <c r="S55" s="114">
        <f t="shared" si="31"/>
        <v>0</v>
      </c>
      <c r="T55" s="114">
        <f t="shared" si="31"/>
        <v>0</v>
      </c>
      <c r="U55" s="114">
        <f t="shared" si="31"/>
        <v>0</v>
      </c>
      <c r="V55" s="114">
        <f t="shared" si="31"/>
        <v>0</v>
      </c>
      <c r="W55" s="114">
        <f t="shared" si="31"/>
        <v>0</v>
      </c>
      <c r="X55" s="114">
        <f t="shared" si="31"/>
        <v>0</v>
      </c>
      <c r="Y55" s="114">
        <f t="shared" si="31"/>
        <v>0</v>
      </c>
      <c r="Z55" s="114">
        <f t="shared" si="31"/>
        <v>0</v>
      </c>
      <c r="AA55" s="114">
        <f t="shared" si="31"/>
        <v>0</v>
      </c>
      <c r="AB55" s="114">
        <f t="shared" si="31"/>
        <v>0</v>
      </c>
      <c r="AC55" s="114">
        <f t="shared" si="31"/>
        <v>0</v>
      </c>
      <c r="AD55" s="114">
        <f t="shared" si="31"/>
        <v>0</v>
      </c>
      <c r="AE55" s="114">
        <f t="shared" si="31"/>
        <v>0</v>
      </c>
      <c r="AF55" s="114">
        <f t="shared" si="31"/>
        <v>0</v>
      </c>
      <c r="AG55" s="114">
        <f t="shared" si="31"/>
        <v>0</v>
      </c>
      <c r="AH55" s="114">
        <f t="shared" si="31"/>
        <v>0</v>
      </c>
      <c r="AI55" s="118">
        <f>IF(ISERROR(AH55/J55),0,AH55/J55)</f>
        <v>0</v>
      </c>
      <c r="AJ55" s="118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>
      <c r="A56" s="136" t="s">
        <v>50</v>
      </c>
      <c r="B56" s="137"/>
      <c r="C56" s="137"/>
      <c r="D56" s="137"/>
      <c r="E56" s="138"/>
      <c r="F56" s="17"/>
      <c r="G56" s="18"/>
      <c r="H56" s="19"/>
      <c r="I56" s="19"/>
      <c r="J56" s="7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6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6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hidden="1" customHeight="1" collapsed="1">
      <c r="A67" s="139" t="s">
        <v>51</v>
      </c>
      <c r="B67" s="145"/>
      <c r="C67" s="140"/>
      <c r="D67" s="140"/>
      <c r="E67" s="140"/>
      <c r="F67" s="140"/>
      <c r="G67" s="140"/>
      <c r="H67" s="140"/>
      <c r="I67" s="141"/>
      <c r="J67" s="114">
        <f>SUM(J57:J66)</f>
        <v>0</v>
      </c>
      <c r="K67" s="114">
        <f>SUM(K57:K66)</f>
        <v>0</v>
      </c>
      <c r="L67" s="115"/>
      <c r="M67" s="114">
        <f>SUM(M57:M66)</f>
        <v>0</v>
      </c>
      <c r="N67" s="114">
        <f>SUM(N57:N66)</f>
        <v>0</v>
      </c>
      <c r="O67" s="114">
        <f>SUM(O57:O66)</f>
        <v>0</v>
      </c>
      <c r="P67" s="116"/>
      <c r="Q67" s="117"/>
      <c r="R67" s="114">
        <f t="shared" ref="R67:AH67" si="39">SUM(R57:R66)</f>
        <v>0</v>
      </c>
      <c r="S67" s="114">
        <f t="shared" si="39"/>
        <v>0</v>
      </c>
      <c r="T67" s="114">
        <f t="shared" si="39"/>
        <v>0</v>
      </c>
      <c r="U67" s="114">
        <f t="shared" si="39"/>
        <v>0</v>
      </c>
      <c r="V67" s="114">
        <f t="shared" si="39"/>
        <v>0</v>
      </c>
      <c r="W67" s="114">
        <f t="shared" si="39"/>
        <v>0</v>
      </c>
      <c r="X67" s="114">
        <f t="shared" si="39"/>
        <v>0</v>
      </c>
      <c r="Y67" s="114">
        <f t="shared" si="39"/>
        <v>0</v>
      </c>
      <c r="Z67" s="114">
        <f t="shared" si="39"/>
        <v>0</v>
      </c>
      <c r="AA67" s="114">
        <f t="shared" si="39"/>
        <v>0</v>
      </c>
      <c r="AB67" s="114">
        <f t="shared" si="39"/>
        <v>0</v>
      </c>
      <c r="AC67" s="114">
        <f t="shared" si="39"/>
        <v>0</v>
      </c>
      <c r="AD67" s="114">
        <f t="shared" si="39"/>
        <v>0</v>
      </c>
      <c r="AE67" s="114">
        <f t="shared" si="39"/>
        <v>0</v>
      </c>
      <c r="AF67" s="114">
        <f t="shared" si="39"/>
        <v>0</v>
      </c>
      <c r="AG67" s="114">
        <f t="shared" si="39"/>
        <v>0</v>
      </c>
      <c r="AH67" s="114">
        <f t="shared" si="39"/>
        <v>0</v>
      </c>
      <c r="AI67" s="118">
        <f>IF(ISERROR(AH67/J67),0,AH67/J67)</f>
        <v>0</v>
      </c>
      <c r="AJ67" s="118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>
      <c r="A68" s="136" t="s">
        <v>52</v>
      </c>
      <c r="B68" s="137"/>
      <c r="C68" s="137"/>
      <c r="D68" s="137"/>
      <c r="E68" s="138"/>
      <c r="F68" s="17"/>
      <c r="G68" s="18"/>
      <c r="H68" s="19"/>
      <c r="I68" s="19"/>
      <c r="J68" s="7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5" customFormat="1" ht="12.75" hidden="1" customHeight="1" collapsed="1">
      <c r="A79" s="139" t="s">
        <v>53</v>
      </c>
      <c r="B79" s="145"/>
      <c r="C79" s="140"/>
      <c r="D79" s="140"/>
      <c r="E79" s="140"/>
      <c r="F79" s="140"/>
      <c r="G79" s="140"/>
      <c r="H79" s="140"/>
      <c r="I79" s="141"/>
      <c r="J79" s="114">
        <f>SUM(J69:J78)</f>
        <v>0</v>
      </c>
      <c r="K79" s="114">
        <f>SUM(K69:K78)</f>
        <v>0</v>
      </c>
      <c r="L79" s="115"/>
      <c r="M79" s="114">
        <f>SUM(M69:M78)</f>
        <v>0</v>
      </c>
      <c r="N79" s="114">
        <f>SUM(N69:N78)</f>
        <v>0</v>
      </c>
      <c r="O79" s="114">
        <f>SUM(O69:O78)</f>
        <v>0</v>
      </c>
      <c r="P79" s="116"/>
      <c r="Q79" s="117"/>
      <c r="R79" s="114">
        <f t="shared" ref="R79:AH79" si="47">SUM(R69:R78)</f>
        <v>0</v>
      </c>
      <c r="S79" s="114">
        <f t="shared" si="47"/>
        <v>0</v>
      </c>
      <c r="T79" s="114">
        <f t="shared" si="47"/>
        <v>0</v>
      </c>
      <c r="U79" s="114">
        <f t="shared" si="47"/>
        <v>0</v>
      </c>
      <c r="V79" s="114">
        <f t="shared" si="47"/>
        <v>0</v>
      </c>
      <c r="W79" s="114">
        <f t="shared" si="47"/>
        <v>0</v>
      </c>
      <c r="X79" s="114">
        <f t="shared" si="47"/>
        <v>0</v>
      </c>
      <c r="Y79" s="114">
        <f t="shared" si="47"/>
        <v>0</v>
      </c>
      <c r="Z79" s="114">
        <f t="shared" si="47"/>
        <v>0</v>
      </c>
      <c r="AA79" s="114">
        <f t="shared" si="47"/>
        <v>0</v>
      </c>
      <c r="AB79" s="114">
        <f t="shared" si="47"/>
        <v>0</v>
      </c>
      <c r="AC79" s="114">
        <f t="shared" si="47"/>
        <v>0</v>
      </c>
      <c r="AD79" s="114">
        <f t="shared" si="47"/>
        <v>0</v>
      </c>
      <c r="AE79" s="114">
        <f t="shared" si="47"/>
        <v>0</v>
      </c>
      <c r="AF79" s="114">
        <f t="shared" si="47"/>
        <v>0</v>
      </c>
      <c r="AG79" s="114">
        <f t="shared" si="47"/>
        <v>0</v>
      </c>
      <c r="AH79" s="114">
        <f t="shared" si="47"/>
        <v>0</v>
      </c>
      <c r="AI79" s="118">
        <f>IF(ISERROR(AH79/J79),0,AH79/J79)</f>
        <v>0</v>
      </c>
      <c r="AJ79" s="118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>
      <c r="A80" s="136" t="s">
        <v>54</v>
      </c>
      <c r="B80" s="137"/>
      <c r="C80" s="137"/>
      <c r="D80" s="137"/>
      <c r="E80" s="138"/>
      <c r="F80" s="17"/>
      <c r="G80" s="18"/>
      <c r="H80" s="19"/>
      <c r="I80" s="19"/>
      <c r="J80" s="7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5" customFormat="1" ht="12.75" hidden="1" customHeight="1" collapsed="1">
      <c r="A91" s="139" t="s">
        <v>55</v>
      </c>
      <c r="B91" s="145"/>
      <c r="C91" s="140"/>
      <c r="D91" s="140"/>
      <c r="E91" s="140"/>
      <c r="F91" s="140"/>
      <c r="G91" s="140"/>
      <c r="H91" s="140"/>
      <c r="I91" s="141"/>
      <c r="J91" s="114">
        <f>SUM(J81:J90)</f>
        <v>0</v>
      </c>
      <c r="K91" s="114">
        <f>SUM(K81:K90)</f>
        <v>0</v>
      </c>
      <c r="L91" s="115"/>
      <c r="M91" s="114">
        <f>SUM(M81:M90)</f>
        <v>0</v>
      </c>
      <c r="N91" s="114">
        <f>SUM(N81:N90)</f>
        <v>0</v>
      </c>
      <c r="O91" s="114">
        <f>SUM(O81:O90)</f>
        <v>0</v>
      </c>
      <c r="P91" s="116"/>
      <c r="Q91" s="117"/>
      <c r="R91" s="114">
        <f t="shared" ref="R91:AH91" si="55">SUM(R81:R90)</f>
        <v>0</v>
      </c>
      <c r="S91" s="114">
        <f t="shared" si="55"/>
        <v>0</v>
      </c>
      <c r="T91" s="114">
        <f t="shared" si="55"/>
        <v>0</v>
      </c>
      <c r="U91" s="114">
        <f t="shared" si="55"/>
        <v>0</v>
      </c>
      <c r="V91" s="114">
        <f t="shared" si="55"/>
        <v>0</v>
      </c>
      <c r="W91" s="114">
        <f t="shared" si="55"/>
        <v>0</v>
      </c>
      <c r="X91" s="114">
        <f t="shared" si="55"/>
        <v>0</v>
      </c>
      <c r="Y91" s="114">
        <f t="shared" si="55"/>
        <v>0</v>
      </c>
      <c r="Z91" s="114">
        <f t="shared" si="55"/>
        <v>0</v>
      </c>
      <c r="AA91" s="114">
        <f t="shared" si="55"/>
        <v>0</v>
      </c>
      <c r="AB91" s="114">
        <f t="shared" si="55"/>
        <v>0</v>
      </c>
      <c r="AC91" s="114">
        <f t="shared" si="55"/>
        <v>0</v>
      </c>
      <c r="AD91" s="114">
        <f t="shared" si="55"/>
        <v>0</v>
      </c>
      <c r="AE91" s="114">
        <f t="shared" si="55"/>
        <v>0</v>
      </c>
      <c r="AF91" s="114">
        <f t="shared" si="55"/>
        <v>0</v>
      </c>
      <c r="AG91" s="114">
        <f t="shared" si="55"/>
        <v>0</v>
      </c>
      <c r="AH91" s="114">
        <f t="shared" si="55"/>
        <v>0</v>
      </c>
      <c r="AI91" s="118">
        <f>IF(ISERROR(AH91/J91),0,AH91/J91)</f>
        <v>0</v>
      </c>
      <c r="AJ91" s="118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>
      <c r="A92" s="136" t="s">
        <v>56</v>
      </c>
      <c r="B92" s="137"/>
      <c r="C92" s="137"/>
      <c r="D92" s="137"/>
      <c r="E92" s="138"/>
      <c r="F92" s="17"/>
      <c r="G92" s="18"/>
      <c r="H92" s="19"/>
      <c r="I92" s="19"/>
      <c r="J92" s="7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5" customFormat="1" ht="12.75" hidden="1" customHeight="1" collapsed="1">
      <c r="A103" s="139" t="s">
        <v>57</v>
      </c>
      <c r="B103" s="145"/>
      <c r="C103" s="140"/>
      <c r="D103" s="140"/>
      <c r="E103" s="140"/>
      <c r="F103" s="140"/>
      <c r="G103" s="140"/>
      <c r="H103" s="140"/>
      <c r="I103" s="141"/>
      <c r="J103" s="114">
        <f>SUM(J93:J102)</f>
        <v>0</v>
      </c>
      <c r="K103" s="114">
        <f>SUM(K93:K102)</f>
        <v>0</v>
      </c>
      <c r="L103" s="115"/>
      <c r="M103" s="114">
        <f>SUM(M93:M102)</f>
        <v>0</v>
      </c>
      <c r="N103" s="114">
        <f>SUM(N93:N102)</f>
        <v>0</v>
      </c>
      <c r="O103" s="114">
        <f>SUM(O93:O102)</f>
        <v>0</v>
      </c>
      <c r="P103" s="116"/>
      <c r="Q103" s="117"/>
      <c r="R103" s="114">
        <f t="shared" ref="R103:AH103" si="63">SUM(R93:R102)</f>
        <v>0</v>
      </c>
      <c r="S103" s="114">
        <f t="shared" si="63"/>
        <v>0</v>
      </c>
      <c r="T103" s="114">
        <f t="shared" si="63"/>
        <v>0</v>
      </c>
      <c r="U103" s="114">
        <f t="shared" si="63"/>
        <v>0</v>
      </c>
      <c r="V103" s="114">
        <f t="shared" si="63"/>
        <v>0</v>
      </c>
      <c r="W103" s="114">
        <f t="shared" si="63"/>
        <v>0</v>
      </c>
      <c r="X103" s="114">
        <f t="shared" si="63"/>
        <v>0</v>
      </c>
      <c r="Y103" s="114">
        <f t="shared" si="63"/>
        <v>0</v>
      </c>
      <c r="Z103" s="114">
        <f t="shared" si="63"/>
        <v>0</v>
      </c>
      <c r="AA103" s="114">
        <f t="shared" si="63"/>
        <v>0</v>
      </c>
      <c r="AB103" s="114">
        <f t="shared" si="63"/>
        <v>0</v>
      </c>
      <c r="AC103" s="114">
        <f t="shared" si="63"/>
        <v>0</v>
      </c>
      <c r="AD103" s="114">
        <f t="shared" si="63"/>
        <v>0</v>
      </c>
      <c r="AE103" s="114">
        <f t="shared" si="63"/>
        <v>0</v>
      </c>
      <c r="AF103" s="114">
        <f t="shared" si="63"/>
        <v>0</v>
      </c>
      <c r="AG103" s="114">
        <f t="shared" si="63"/>
        <v>0</v>
      </c>
      <c r="AH103" s="114">
        <f t="shared" si="63"/>
        <v>0</v>
      </c>
      <c r="AI103" s="118">
        <f>IF(ISERROR(AH103/J103),0,AH103/J103)</f>
        <v>0</v>
      </c>
      <c r="AJ103" s="118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>
      <c r="A104" s="136" t="s">
        <v>58</v>
      </c>
      <c r="B104" s="137"/>
      <c r="C104" s="137"/>
      <c r="D104" s="137"/>
      <c r="E104" s="138"/>
      <c r="F104" s="17"/>
      <c r="G104" s="18"/>
      <c r="H104" s="19"/>
      <c r="I104" s="19"/>
      <c r="J104" s="7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6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5" customFormat="1" ht="12.75" hidden="1" customHeight="1" collapsed="1">
      <c r="A115" s="139" t="s">
        <v>59</v>
      </c>
      <c r="B115" s="145"/>
      <c r="C115" s="140"/>
      <c r="D115" s="140"/>
      <c r="E115" s="140"/>
      <c r="F115" s="140"/>
      <c r="G115" s="140"/>
      <c r="H115" s="140"/>
      <c r="I115" s="141"/>
      <c r="J115" s="114">
        <f>SUM(J105:J114)</f>
        <v>0</v>
      </c>
      <c r="K115" s="114">
        <f>SUM(K105:K114)</f>
        <v>0</v>
      </c>
      <c r="L115" s="115"/>
      <c r="M115" s="114">
        <f>SUM(M105:M114)</f>
        <v>0</v>
      </c>
      <c r="N115" s="114">
        <f>SUM(N105:N114)</f>
        <v>0</v>
      </c>
      <c r="O115" s="114">
        <f>SUM(O105:O114)</f>
        <v>0</v>
      </c>
      <c r="P115" s="116"/>
      <c r="Q115" s="117"/>
      <c r="R115" s="114">
        <f t="shared" ref="R115:AH115" si="71">SUM(R105:R114)</f>
        <v>0</v>
      </c>
      <c r="S115" s="114">
        <f t="shared" si="71"/>
        <v>0</v>
      </c>
      <c r="T115" s="114">
        <f t="shared" si="71"/>
        <v>0</v>
      </c>
      <c r="U115" s="114">
        <f t="shared" si="71"/>
        <v>0</v>
      </c>
      <c r="V115" s="114">
        <f t="shared" si="71"/>
        <v>0</v>
      </c>
      <c r="W115" s="114">
        <f t="shared" si="71"/>
        <v>0</v>
      </c>
      <c r="X115" s="114">
        <f t="shared" si="71"/>
        <v>0</v>
      </c>
      <c r="Y115" s="114">
        <f t="shared" si="71"/>
        <v>0</v>
      </c>
      <c r="Z115" s="114">
        <f t="shared" si="71"/>
        <v>0</v>
      </c>
      <c r="AA115" s="114">
        <f t="shared" si="71"/>
        <v>0</v>
      </c>
      <c r="AB115" s="114">
        <f t="shared" si="71"/>
        <v>0</v>
      </c>
      <c r="AC115" s="114">
        <f t="shared" si="71"/>
        <v>0</v>
      </c>
      <c r="AD115" s="114">
        <f t="shared" si="71"/>
        <v>0</v>
      </c>
      <c r="AE115" s="114">
        <f t="shared" si="71"/>
        <v>0</v>
      </c>
      <c r="AF115" s="114">
        <f t="shared" si="71"/>
        <v>0</v>
      </c>
      <c r="AG115" s="114">
        <f t="shared" si="71"/>
        <v>0</v>
      </c>
      <c r="AH115" s="114">
        <f t="shared" si="71"/>
        <v>0</v>
      </c>
      <c r="AI115" s="118">
        <f>IF(ISERROR(AH115/J115),0,AH115/J115)</f>
        <v>0</v>
      </c>
      <c r="AJ115" s="118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>
      <c r="A116" s="136" t="s">
        <v>60</v>
      </c>
      <c r="B116" s="137"/>
      <c r="C116" s="137"/>
      <c r="D116" s="137"/>
      <c r="E116" s="138"/>
      <c r="F116" s="17"/>
      <c r="G116" s="18"/>
      <c r="H116" s="19"/>
      <c r="I116" s="19"/>
      <c r="J116" s="7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6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5" customFormat="1" ht="12.75" hidden="1" customHeight="1" collapsed="1">
      <c r="A127" s="139" t="s">
        <v>61</v>
      </c>
      <c r="B127" s="145"/>
      <c r="C127" s="140"/>
      <c r="D127" s="140"/>
      <c r="E127" s="140"/>
      <c r="F127" s="140"/>
      <c r="G127" s="140"/>
      <c r="H127" s="140"/>
      <c r="I127" s="141"/>
      <c r="J127" s="114">
        <f>SUM(J117:J126)</f>
        <v>0</v>
      </c>
      <c r="K127" s="114">
        <f>SUM(K117:K126)</f>
        <v>0</v>
      </c>
      <c r="L127" s="115"/>
      <c r="M127" s="114">
        <f>SUM(M117:M126)</f>
        <v>0</v>
      </c>
      <c r="N127" s="114">
        <f>SUM(N117:N126)</f>
        <v>0</v>
      </c>
      <c r="O127" s="114">
        <f>SUM(O117:O126)</f>
        <v>0</v>
      </c>
      <c r="P127" s="116"/>
      <c r="Q127" s="117"/>
      <c r="R127" s="114">
        <f t="shared" ref="R127:AH127" si="79">SUM(R117:R126)</f>
        <v>0</v>
      </c>
      <c r="S127" s="114">
        <f t="shared" si="79"/>
        <v>0</v>
      </c>
      <c r="T127" s="114">
        <f t="shared" si="79"/>
        <v>0</v>
      </c>
      <c r="U127" s="114">
        <f t="shared" si="79"/>
        <v>0</v>
      </c>
      <c r="V127" s="114">
        <f t="shared" si="79"/>
        <v>0</v>
      </c>
      <c r="W127" s="114">
        <f t="shared" si="79"/>
        <v>0</v>
      </c>
      <c r="X127" s="114">
        <f t="shared" si="79"/>
        <v>0</v>
      </c>
      <c r="Y127" s="114">
        <f t="shared" si="79"/>
        <v>0</v>
      </c>
      <c r="Z127" s="114">
        <f t="shared" si="79"/>
        <v>0</v>
      </c>
      <c r="AA127" s="114">
        <f t="shared" si="79"/>
        <v>0</v>
      </c>
      <c r="AB127" s="114">
        <f t="shared" si="79"/>
        <v>0</v>
      </c>
      <c r="AC127" s="114">
        <f t="shared" si="79"/>
        <v>0</v>
      </c>
      <c r="AD127" s="114">
        <f t="shared" si="79"/>
        <v>0</v>
      </c>
      <c r="AE127" s="114">
        <f t="shared" si="79"/>
        <v>0</v>
      </c>
      <c r="AF127" s="114">
        <f t="shared" si="79"/>
        <v>0</v>
      </c>
      <c r="AG127" s="114">
        <f t="shared" si="79"/>
        <v>0</v>
      </c>
      <c r="AH127" s="114">
        <f t="shared" si="79"/>
        <v>0</v>
      </c>
      <c r="AI127" s="118">
        <f>IF(ISERROR(AH127/J127),0,AH127/J127)</f>
        <v>0</v>
      </c>
      <c r="AJ127" s="118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>
      <c r="A128" s="136" t="s">
        <v>62</v>
      </c>
      <c r="B128" s="137"/>
      <c r="C128" s="137"/>
      <c r="D128" s="137"/>
      <c r="E128" s="138"/>
      <c r="F128" s="17"/>
      <c r="G128" s="18"/>
      <c r="H128" s="19"/>
      <c r="I128" s="19"/>
      <c r="J128" s="7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5" customFormat="1" ht="12.75" hidden="1" customHeight="1" collapsed="1">
      <c r="A139" s="146" t="s">
        <v>63</v>
      </c>
      <c r="B139" s="146"/>
      <c r="C139" s="146"/>
      <c r="D139" s="146"/>
      <c r="E139" s="146"/>
      <c r="F139" s="146"/>
      <c r="G139" s="146"/>
      <c r="H139" s="146"/>
      <c r="I139" s="146"/>
      <c r="J139" s="114">
        <v>0</v>
      </c>
      <c r="K139" s="114">
        <v>0</v>
      </c>
      <c r="L139" s="115"/>
      <c r="M139" s="114">
        <f>SUM(M129:M138)</f>
        <v>0</v>
      </c>
      <c r="N139" s="114">
        <f>SUM(N129:N138)</f>
        <v>0</v>
      </c>
      <c r="O139" s="114">
        <f>SUM(O129:O138)</f>
        <v>0</v>
      </c>
      <c r="P139" s="116"/>
      <c r="Q139" s="117"/>
      <c r="R139" s="114">
        <f t="shared" ref="R139:AH139" si="87">SUM(R129:R138)</f>
        <v>0</v>
      </c>
      <c r="S139" s="114">
        <f t="shared" si="87"/>
        <v>0</v>
      </c>
      <c r="T139" s="114">
        <f t="shared" si="87"/>
        <v>0</v>
      </c>
      <c r="U139" s="114">
        <f t="shared" si="87"/>
        <v>0</v>
      </c>
      <c r="V139" s="114">
        <f t="shared" si="87"/>
        <v>0</v>
      </c>
      <c r="W139" s="114">
        <f t="shared" si="87"/>
        <v>0</v>
      </c>
      <c r="X139" s="114">
        <f t="shared" si="87"/>
        <v>0</v>
      </c>
      <c r="Y139" s="114">
        <f t="shared" si="87"/>
        <v>0</v>
      </c>
      <c r="Z139" s="114">
        <f t="shared" si="87"/>
        <v>0</v>
      </c>
      <c r="AA139" s="114">
        <f t="shared" si="87"/>
        <v>0</v>
      </c>
      <c r="AB139" s="114">
        <f t="shared" si="87"/>
        <v>0</v>
      </c>
      <c r="AC139" s="114">
        <f t="shared" si="87"/>
        <v>0</v>
      </c>
      <c r="AD139" s="114">
        <f t="shared" si="87"/>
        <v>0</v>
      </c>
      <c r="AE139" s="114">
        <f t="shared" si="87"/>
        <v>0</v>
      </c>
      <c r="AF139" s="114">
        <f t="shared" si="87"/>
        <v>0</v>
      </c>
      <c r="AG139" s="114">
        <f t="shared" si="87"/>
        <v>0</v>
      </c>
      <c r="AH139" s="114">
        <f t="shared" si="87"/>
        <v>0</v>
      </c>
      <c r="AI139" s="118">
        <f>IF(ISERROR(AH139/J139),0,AH139/J139)</f>
        <v>0</v>
      </c>
      <c r="AJ139" s="118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>
      <c r="A140" s="147" t="s">
        <v>64</v>
      </c>
      <c r="B140" s="148"/>
      <c r="C140" s="148"/>
      <c r="D140" s="148"/>
      <c r="E140" s="149"/>
      <c r="F140" s="42"/>
      <c r="G140" s="43"/>
      <c r="H140" s="44"/>
      <c r="I140" s="44"/>
      <c r="J140" s="7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5" customFormat="1" ht="12.75" hidden="1" customHeight="1" collapsed="1">
      <c r="A151" s="139" t="s">
        <v>65</v>
      </c>
      <c r="B151" s="140"/>
      <c r="C151" s="140"/>
      <c r="D151" s="140"/>
      <c r="E151" s="140"/>
      <c r="F151" s="140"/>
      <c r="G151" s="140"/>
      <c r="H151" s="140"/>
      <c r="I151" s="141"/>
      <c r="J151" s="114">
        <f>SUM(J141:J150)</f>
        <v>0</v>
      </c>
      <c r="K151" s="114">
        <f>SUM(K141:K150)</f>
        <v>0</v>
      </c>
      <c r="L151" s="115"/>
      <c r="M151" s="114">
        <f>SUM(M141:M150)</f>
        <v>0</v>
      </c>
      <c r="N151" s="114">
        <f>SUM(N141:N150)</f>
        <v>0</v>
      </c>
      <c r="O151" s="114">
        <f>SUM(O141:O150)</f>
        <v>0</v>
      </c>
      <c r="P151" s="116"/>
      <c r="Q151" s="117"/>
      <c r="R151" s="114">
        <f t="shared" ref="R151:AH151" si="95">SUM(R141:R150)</f>
        <v>0</v>
      </c>
      <c r="S151" s="114">
        <f t="shared" si="95"/>
        <v>0</v>
      </c>
      <c r="T151" s="114">
        <f t="shared" si="95"/>
        <v>0</v>
      </c>
      <c r="U151" s="114">
        <f t="shared" si="95"/>
        <v>0</v>
      </c>
      <c r="V151" s="114">
        <f t="shared" si="95"/>
        <v>0</v>
      </c>
      <c r="W151" s="114">
        <f t="shared" si="95"/>
        <v>0</v>
      </c>
      <c r="X151" s="114">
        <f t="shared" si="95"/>
        <v>0</v>
      </c>
      <c r="Y151" s="114">
        <f t="shared" si="95"/>
        <v>0</v>
      </c>
      <c r="Z151" s="114">
        <f t="shared" si="95"/>
        <v>0</v>
      </c>
      <c r="AA151" s="114">
        <f t="shared" si="95"/>
        <v>0</v>
      </c>
      <c r="AB151" s="114">
        <f t="shared" si="95"/>
        <v>0</v>
      </c>
      <c r="AC151" s="114">
        <f t="shared" si="95"/>
        <v>0</v>
      </c>
      <c r="AD151" s="114">
        <f t="shared" si="95"/>
        <v>0</v>
      </c>
      <c r="AE151" s="114">
        <f t="shared" si="95"/>
        <v>0</v>
      </c>
      <c r="AF151" s="114">
        <f t="shared" si="95"/>
        <v>0</v>
      </c>
      <c r="AG151" s="114">
        <f t="shared" si="95"/>
        <v>0</v>
      </c>
      <c r="AH151" s="114">
        <f t="shared" si="95"/>
        <v>0</v>
      </c>
      <c r="AI151" s="118">
        <f>IF(ISERROR(AH151/J151),0,AH151/J151)</f>
        <v>0</v>
      </c>
      <c r="AJ151" s="118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>
      <c r="A152" s="136" t="s">
        <v>66</v>
      </c>
      <c r="B152" s="137"/>
      <c r="C152" s="137"/>
      <c r="D152" s="137"/>
      <c r="E152" s="138"/>
      <c r="F152" s="17"/>
      <c r="G152" s="18"/>
      <c r="H152" s="19"/>
      <c r="I152" s="19"/>
      <c r="J152" s="7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5" customFormat="1" ht="12.75" hidden="1" customHeight="1" collapsed="1">
      <c r="A163" s="139" t="s">
        <v>67</v>
      </c>
      <c r="B163" s="140"/>
      <c r="C163" s="140"/>
      <c r="D163" s="140"/>
      <c r="E163" s="140"/>
      <c r="F163" s="140"/>
      <c r="G163" s="140"/>
      <c r="H163" s="140"/>
      <c r="I163" s="141"/>
      <c r="J163" s="114">
        <f>SUM(J153:J162)</f>
        <v>0</v>
      </c>
      <c r="K163" s="114">
        <f>SUM(K153:K162)</f>
        <v>0</v>
      </c>
      <c r="L163" s="115"/>
      <c r="M163" s="114">
        <f>SUM(M153:M162)</f>
        <v>0</v>
      </c>
      <c r="N163" s="114">
        <f>SUM(N153:N162)</f>
        <v>0</v>
      </c>
      <c r="O163" s="114">
        <f>SUM(O153:O162)</f>
        <v>0</v>
      </c>
      <c r="P163" s="116"/>
      <c r="Q163" s="117"/>
      <c r="R163" s="114">
        <f t="shared" ref="R163:AH163" si="103">SUM(R153:R162)</f>
        <v>0</v>
      </c>
      <c r="S163" s="114">
        <f t="shared" si="103"/>
        <v>0</v>
      </c>
      <c r="T163" s="114">
        <f t="shared" si="103"/>
        <v>0</v>
      </c>
      <c r="U163" s="114">
        <f t="shared" si="103"/>
        <v>0</v>
      </c>
      <c r="V163" s="114">
        <f t="shared" si="103"/>
        <v>0</v>
      </c>
      <c r="W163" s="114">
        <f t="shared" si="103"/>
        <v>0</v>
      </c>
      <c r="X163" s="114">
        <f t="shared" si="103"/>
        <v>0</v>
      </c>
      <c r="Y163" s="114">
        <f t="shared" si="103"/>
        <v>0</v>
      </c>
      <c r="Z163" s="114">
        <f t="shared" si="103"/>
        <v>0</v>
      </c>
      <c r="AA163" s="114">
        <f t="shared" si="103"/>
        <v>0</v>
      </c>
      <c r="AB163" s="114">
        <f t="shared" si="103"/>
        <v>0</v>
      </c>
      <c r="AC163" s="114">
        <f t="shared" si="103"/>
        <v>0</v>
      </c>
      <c r="AD163" s="114">
        <f t="shared" si="103"/>
        <v>0</v>
      </c>
      <c r="AE163" s="114">
        <f t="shared" si="103"/>
        <v>0</v>
      </c>
      <c r="AF163" s="114">
        <f t="shared" si="103"/>
        <v>0</v>
      </c>
      <c r="AG163" s="114">
        <f t="shared" si="103"/>
        <v>0</v>
      </c>
      <c r="AH163" s="114">
        <f t="shared" si="103"/>
        <v>0</v>
      </c>
      <c r="AI163" s="118">
        <f>IF(ISERROR(AH163/J163),0,AH163/J163)</f>
        <v>0</v>
      </c>
      <c r="AJ163" s="118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>
      <c r="A164" s="136" t="s">
        <v>68</v>
      </c>
      <c r="B164" s="137"/>
      <c r="C164" s="137"/>
      <c r="D164" s="137"/>
      <c r="E164" s="138"/>
      <c r="F164" s="17"/>
      <c r="G164" s="18"/>
      <c r="H164" s="19"/>
      <c r="I164" s="19"/>
      <c r="J164" s="7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5" customFormat="1" ht="12.75" hidden="1" customHeight="1" collapsed="1">
      <c r="A175" s="139" t="s">
        <v>69</v>
      </c>
      <c r="B175" s="140"/>
      <c r="C175" s="140"/>
      <c r="D175" s="140"/>
      <c r="E175" s="140"/>
      <c r="F175" s="140"/>
      <c r="G175" s="140"/>
      <c r="H175" s="140"/>
      <c r="I175" s="141"/>
      <c r="J175" s="114">
        <f>SUM(J165:J174)</f>
        <v>0</v>
      </c>
      <c r="K175" s="114">
        <f>SUM(K165:K174)</f>
        <v>0</v>
      </c>
      <c r="L175" s="115"/>
      <c r="M175" s="114">
        <f>SUM(M165:M174)</f>
        <v>0</v>
      </c>
      <c r="N175" s="114">
        <f>SUM(N165:N174)</f>
        <v>0</v>
      </c>
      <c r="O175" s="114">
        <f>SUM(O165:O174)</f>
        <v>0</v>
      </c>
      <c r="P175" s="116"/>
      <c r="Q175" s="117"/>
      <c r="R175" s="114">
        <f t="shared" ref="R175:AH175" si="111">SUM(R165:R174)</f>
        <v>0</v>
      </c>
      <c r="S175" s="114">
        <f t="shared" si="111"/>
        <v>0</v>
      </c>
      <c r="T175" s="114">
        <f t="shared" si="111"/>
        <v>0</v>
      </c>
      <c r="U175" s="114">
        <f t="shared" si="111"/>
        <v>0</v>
      </c>
      <c r="V175" s="114">
        <f t="shared" si="111"/>
        <v>0</v>
      </c>
      <c r="W175" s="114">
        <f t="shared" si="111"/>
        <v>0</v>
      </c>
      <c r="X175" s="114">
        <f t="shared" si="111"/>
        <v>0</v>
      </c>
      <c r="Y175" s="114">
        <f t="shared" si="111"/>
        <v>0</v>
      </c>
      <c r="Z175" s="114">
        <f t="shared" si="111"/>
        <v>0</v>
      </c>
      <c r="AA175" s="114">
        <f t="shared" si="111"/>
        <v>0</v>
      </c>
      <c r="AB175" s="114">
        <f t="shared" si="111"/>
        <v>0</v>
      </c>
      <c r="AC175" s="114">
        <f t="shared" si="111"/>
        <v>0</v>
      </c>
      <c r="AD175" s="114">
        <f t="shared" si="111"/>
        <v>0</v>
      </c>
      <c r="AE175" s="114">
        <f t="shared" si="111"/>
        <v>0</v>
      </c>
      <c r="AF175" s="114">
        <f t="shared" si="111"/>
        <v>0</v>
      </c>
      <c r="AG175" s="114">
        <f t="shared" si="111"/>
        <v>0</v>
      </c>
      <c r="AH175" s="114">
        <f t="shared" si="111"/>
        <v>0</v>
      </c>
      <c r="AI175" s="118">
        <f>IF(ISERROR(AH175/J175),0,AH175/J175)</f>
        <v>0</v>
      </c>
      <c r="AJ175" s="118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>
      <c r="A176" s="136" t="s">
        <v>70</v>
      </c>
      <c r="B176" s="137"/>
      <c r="C176" s="137"/>
      <c r="D176" s="137"/>
      <c r="E176" s="138"/>
      <c r="F176" s="17"/>
      <c r="G176" s="18"/>
      <c r="H176" s="19"/>
      <c r="I176" s="19"/>
      <c r="J176" s="7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5" customFormat="1" ht="12.75" hidden="1" customHeight="1" collapsed="1">
      <c r="A187" s="139" t="s">
        <v>71</v>
      </c>
      <c r="B187" s="140"/>
      <c r="C187" s="140"/>
      <c r="D187" s="140"/>
      <c r="E187" s="140"/>
      <c r="F187" s="140"/>
      <c r="G187" s="140"/>
      <c r="H187" s="140"/>
      <c r="I187" s="141"/>
      <c r="J187" s="114">
        <f>SUM(J177:J186)</f>
        <v>0</v>
      </c>
      <c r="K187" s="114">
        <f>SUM(K177:K186)</f>
        <v>0</v>
      </c>
      <c r="L187" s="115"/>
      <c r="M187" s="114">
        <f>SUM(M177:M186)</f>
        <v>0</v>
      </c>
      <c r="N187" s="114">
        <f>SUM(N177:N186)</f>
        <v>0</v>
      </c>
      <c r="O187" s="114">
        <f>SUM(O177:O186)</f>
        <v>0</v>
      </c>
      <c r="P187" s="116"/>
      <c r="Q187" s="117"/>
      <c r="R187" s="114">
        <f t="shared" ref="R187:AH187" si="119">SUM(R177:R186)</f>
        <v>0</v>
      </c>
      <c r="S187" s="114">
        <f t="shared" si="119"/>
        <v>0</v>
      </c>
      <c r="T187" s="114">
        <f t="shared" si="119"/>
        <v>0</v>
      </c>
      <c r="U187" s="114">
        <f t="shared" si="119"/>
        <v>0</v>
      </c>
      <c r="V187" s="114">
        <f t="shared" si="119"/>
        <v>0</v>
      </c>
      <c r="W187" s="114">
        <f t="shared" si="119"/>
        <v>0</v>
      </c>
      <c r="X187" s="114">
        <f t="shared" si="119"/>
        <v>0</v>
      </c>
      <c r="Y187" s="114">
        <f t="shared" si="119"/>
        <v>0</v>
      </c>
      <c r="Z187" s="114">
        <f t="shared" si="119"/>
        <v>0</v>
      </c>
      <c r="AA187" s="114">
        <f t="shared" si="119"/>
        <v>0</v>
      </c>
      <c r="AB187" s="114">
        <f t="shared" si="119"/>
        <v>0</v>
      </c>
      <c r="AC187" s="114">
        <f t="shared" si="119"/>
        <v>0</v>
      </c>
      <c r="AD187" s="114">
        <f t="shared" si="119"/>
        <v>0</v>
      </c>
      <c r="AE187" s="114">
        <f t="shared" si="119"/>
        <v>0</v>
      </c>
      <c r="AF187" s="114">
        <f t="shared" si="119"/>
        <v>0</v>
      </c>
      <c r="AG187" s="114">
        <f t="shared" si="119"/>
        <v>0</v>
      </c>
      <c r="AH187" s="114">
        <f t="shared" si="119"/>
        <v>0</v>
      </c>
      <c r="AI187" s="118">
        <f>IF(ISERROR(AH187/J187),0,AH187/J187)</f>
        <v>0</v>
      </c>
      <c r="AJ187" s="118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136" t="s">
        <v>72</v>
      </c>
      <c r="B188" s="137"/>
      <c r="C188" s="137"/>
      <c r="D188" s="137"/>
      <c r="E188" s="138"/>
      <c r="F188" s="17"/>
      <c r="G188" s="18"/>
      <c r="H188" s="19"/>
      <c r="I188" s="19"/>
      <c r="J188" s="160">
        <v>404762000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>
      <c r="A189" s="26">
        <v>1</v>
      </c>
      <c r="B189" s="26"/>
      <c r="C189" s="54" t="s">
        <v>176</v>
      </c>
      <c r="D189" s="55">
        <v>42761</v>
      </c>
      <c r="E189" s="67" t="s">
        <v>159</v>
      </c>
      <c r="F189" s="82" t="s">
        <v>81</v>
      </c>
      <c r="G189" s="63" t="s">
        <v>82</v>
      </c>
      <c r="H189" s="69"/>
      <c r="I189" s="2"/>
      <c r="J189" s="161"/>
      <c r="K189" s="58">
        <v>404762000</v>
      </c>
      <c r="L189" s="1"/>
      <c r="M189" s="57"/>
      <c r="N189" s="64"/>
      <c r="O189" s="57"/>
      <c r="P189" s="53" t="s">
        <v>160</v>
      </c>
      <c r="Q189" s="53"/>
      <c r="R189" s="31"/>
      <c r="S189" s="31"/>
      <c r="T189" s="31">
        <v>202381000</v>
      </c>
      <c r="U189" s="32">
        <f>SUM(R189:T189)</f>
        <v>202381000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 t="shared" ref="AH189" si="120">SUM(U189,Y189,AC189,AG189)</f>
        <v>202381000</v>
      </c>
      <c r="AI189" s="33">
        <f t="shared" ref="AI189" si="121">IF(ISERROR(AH189/J189),0,AH189/J189)</f>
        <v>0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5" customFormat="1">
      <c r="A190" s="139" t="s">
        <v>73</v>
      </c>
      <c r="B190" s="140"/>
      <c r="C190" s="140"/>
      <c r="D190" s="140"/>
      <c r="E190" s="140"/>
      <c r="F190" s="140"/>
      <c r="G190" s="140"/>
      <c r="H190" s="140"/>
      <c r="I190" s="141"/>
      <c r="J190" s="114">
        <f>J188</f>
        <v>404762000</v>
      </c>
      <c r="K190" s="114">
        <f>SUM(K189:K189)</f>
        <v>404762000</v>
      </c>
      <c r="L190" s="115"/>
      <c r="M190" s="114">
        <f>SUM(M189:M189)</f>
        <v>0</v>
      </c>
      <c r="N190" s="114">
        <f>SUM(N189:N189)</f>
        <v>0</v>
      </c>
      <c r="O190" s="114">
        <f>SUM(O189:O189)</f>
        <v>0</v>
      </c>
      <c r="P190" s="116"/>
      <c r="Q190" s="117"/>
      <c r="R190" s="114">
        <f t="shared" ref="R190:AH190" si="122">SUM(R189:R189)</f>
        <v>0</v>
      </c>
      <c r="S190" s="114">
        <f t="shared" si="122"/>
        <v>0</v>
      </c>
      <c r="T190" s="114">
        <f t="shared" si="122"/>
        <v>202381000</v>
      </c>
      <c r="U190" s="114">
        <f t="shared" si="122"/>
        <v>202381000</v>
      </c>
      <c r="V190" s="114">
        <f t="shared" si="122"/>
        <v>0</v>
      </c>
      <c r="W190" s="114">
        <f t="shared" si="122"/>
        <v>0</v>
      </c>
      <c r="X190" s="114">
        <f t="shared" si="122"/>
        <v>0</v>
      </c>
      <c r="Y190" s="114">
        <f t="shared" si="122"/>
        <v>0</v>
      </c>
      <c r="Z190" s="114">
        <f t="shared" si="122"/>
        <v>0</v>
      </c>
      <c r="AA190" s="114">
        <f t="shared" si="122"/>
        <v>0</v>
      </c>
      <c r="AB190" s="114">
        <f t="shared" si="122"/>
        <v>0</v>
      </c>
      <c r="AC190" s="114">
        <f t="shared" si="122"/>
        <v>0</v>
      </c>
      <c r="AD190" s="114">
        <f t="shared" si="122"/>
        <v>0</v>
      </c>
      <c r="AE190" s="114">
        <f t="shared" si="122"/>
        <v>0</v>
      </c>
      <c r="AF190" s="114">
        <f t="shared" si="122"/>
        <v>0</v>
      </c>
      <c r="AG190" s="114">
        <f t="shared" si="122"/>
        <v>0</v>
      </c>
      <c r="AH190" s="114">
        <f t="shared" si="122"/>
        <v>202381000</v>
      </c>
      <c r="AI190" s="118">
        <f>IF(ISERROR(AH190/J190),0,AH190/J190)</f>
        <v>0.5</v>
      </c>
      <c r="AJ190" s="118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1" customFormat="1" ht="15" customHeight="1">
      <c r="A191" s="142" t="str">
        <f>"TOTAL ASIG."&amp;" "&amp;$A$5</f>
        <v>TOTAL ASIG. 24-01-025 "Prodemu"</v>
      </c>
      <c r="B191" s="143"/>
      <c r="C191" s="143"/>
      <c r="D191" s="143"/>
      <c r="E191" s="143"/>
      <c r="F191" s="143"/>
      <c r="G191" s="143"/>
      <c r="H191" s="143"/>
      <c r="I191" s="144"/>
      <c r="J191" s="119">
        <f>SUM(J19,J31,J43,J55,J67,J79,J91,J103,J115,J127,J139,J151,J163,J175,J187,J190)</f>
        <v>404762000</v>
      </c>
      <c r="K191" s="119">
        <f>+K19+K31+K43+K55+K67+K79+K91+K103+K115+K127+K139+K151+K187+K163+K175+K190</f>
        <v>404762000</v>
      </c>
      <c r="L191" s="120"/>
      <c r="M191" s="119">
        <f>+M19+M31+M43+M55+M67+M79+M91+M103+M115+M127+M139+M151+M187+M163+M175+M190</f>
        <v>0</v>
      </c>
      <c r="N191" s="119">
        <f>+N19+N31+N43+N55+N67+N79+N91+N103+N115+N127+N139+N151+N187+N163+N175+N190</f>
        <v>0</v>
      </c>
      <c r="O191" s="119">
        <f>+O19+O31+O43+O55+O67+O79+O91+O103+O115+O127+O139+O151+O187+O163+O175+O190</f>
        <v>0</v>
      </c>
      <c r="P191" s="121"/>
      <c r="Q191" s="122"/>
      <c r="R191" s="119">
        <f t="shared" ref="R191:AH191" si="123">+R19+R31+R43+R55+R67+R79+R91+R103+R115+R127+R139+R151+R187+R163+R175+R190</f>
        <v>0</v>
      </c>
      <c r="S191" s="119">
        <f t="shared" si="123"/>
        <v>0</v>
      </c>
      <c r="T191" s="119">
        <f t="shared" si="123"/>
        <v>202381000</v>
      </c>
      <c r="U191" s="119">
        <f t="shared" si="123"/>
        <v>202381000</v>
      </c>
      <c r="V191" s="119">
        <f t="shared" si="123"/>
        <v>0</v>
      </c>
      <c r="W191" s="119">
        <f t="shared" si="123"/>
        <v>0</v>
      </c>
      <c r="X191" s="119">
        <f t="shared" si="123"/>
        <v>0</v>
      </c>
      <c r="Y191" s="119">
        <f t="shared" si="123"/>
        <v>0</v>
      </c>
      <c r="Z191" s="119">
        <f t="shared" si="123"/>
        <v>0</v>
      </c>
      <c r="AA191" s="119">
        <f t="shared" si="123"/>
        <v>0</v>
      </c>
      <c r="AB191" s="119">
        <f t="shared" si="123"/>
        <v>0</v>
      </c>
      <c r="AC191" s="119">
        <f t="shared" si="123"/>
        <v>0</v>
      </c>
      <c r="AD191" s="119">
        <f t="shared" si="123"/>
        <v>0</v>
      </c>
      <c r="AE191" s="119">
        <f t="shared" si="123"/>
        <v>0</v>
      </c>
      <c r="AF191" s="119">
        <f t="shared" si="123"/>
        <v>0</v>
      </c>
      <c r="AG191" s="119">
        <f t="shared" si="123"/>
        <v>0</v>
      </c>
      <c r="AH191" s="119">
        <f t="shared" si="123"/>
        <v>202381000</v>
      </c>
      <c r="AI191" s="123">
        <f>IF(ISERROR(AH191/J191),0,AH191/J191)</f>
        <v>0.5</v>
      </c>
      <c r="AJ191" s="123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J188:J189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2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zoomScaleNormal="100" workbookViewId="0">
      <selection activeCell="C18" sqref="C18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+'24-02-012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+'24-02-012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+'24-02-012 Ind. Proy'!A5:U5</f>
        <v>24-02-012 "Programa de Alimentación"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12" t="s">
        <v>25</v>
      </c>
      <c r="E7" s="112" t="s">
        <v>26</v>
      </c>
      <c r="F7" s="112" t="s">
        <v>27</v>
      </c>
      <c r="G7" s="112" t="s">
        <v>28</v>
      </c>
      <c r="H7" s="112" t="s">
        <v>29</v>
      </c>
      <c r="I7" s="112" t="s">
        <v>30</v>
      </c>
      <c r="J7" s="159"/>
      <c r="K7" s="112" t="s">
        <v>31</v>
      </c>
      <c r="L7" s="112" t="s">
        <v>32</v>
      </c>
      <c r="M7" s="112" t="s">
        <v>33</v>
      </c>
      <c r="N7" s="159"/>
      <c r="O7" s="112" t="s">
        <v>34</v>
      </c>
      <c r="P7" s="112" t="s">
        <v>35</v>
      </c>
      <c r="Q7" s="112" t="s">
        <v>36</v>
      </c>
      <c r="R7" s="159"/>
      <c r="S7" s="112" t="s">
        <v>37</v>
      </c>
      <c r="T7" s="112" t="s">
        <v>38</v>
      </c>
      <c r="U7" s="112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+'24-02-012 Ind. Proy'!J19</f>
        <v>0</v>
      </c>
      <c r="C8" s="10">
        <f>+'24-02-012 Ind. Proy'!K19</f>
        <v>0</v>
      </c>
      <c r="D8" s="10">
        <f>+'24-02-012 Ind. Proy'!M19</f>
        <v>0</v>
      </c>
      <c r="E8" s="10">
        <f>+'24-02-012 Ind. Proy'!N19</f>
        <v>0</v>
      </c>
      <c r="F8" s="10">
        <f>+'24-02-012 Ind. Proy'!O19</f>
        <v>0</v>
      </c>
      <c r="G8" s="10">
        <f>+'24-02-012 Ind. Proy'!R19</f>
        <v>0</v>
      </c>
      <c r="H8" s="10">
        <f>+'24-02-012 Ind. Proy'!S19</f>
        <v>0</v>
      </c>
      <c r="I8" s="10">
        <f>+'24-02-012 Ind. Proy'!T19</f>
        <v>0</v>
      </c>
      <c r="J8" s="10">
        <f>+'24-02-012 Ind. Proy'!U19</f>
        <v>0</v>
      </c>
      <c r="K8" s="10">
        <f>+'24-02-012 Ind. Proy'!V19</f>
        <v>0</v>
      </c>
      <c r="L8" s="10">
        <f>+'24-02-012 Ind. Proy'!W19</f>
        <v>0</v>
      </c>
      <c r="M8" s="10">
        <f>+'24-02-012 Ind. Proy'!X19</f>
        <v>0</v>
      </c>
      <c r="N8" s="10">
        <f>+'24-02-012 Ind. Proy'!Y19</f>
        <v>0</v>
      </c>
      <c r="O8" s="10">
        <f>+'24-02-012 Ind. Proy'!Z19</f>
        <v>0</v>
      </c>
      <c r="P8" s="10">
        <f>+'24-02-012 Ind. Proy'!AA19</f>
        <v>0</v>
      </c>
      <c r="Q8" s="10">
        <f>+'24-02-012 Ind. Proy'!AB19</f>
        <v>0</v>
      </c>
      <c r="R8" s="10">
        <f>+'24-02-012 Ind. Proy'!AC19</f>
        <v>0</v>
      </c>
      <c r="S8" s="10">
        <f>+'24-02-012 Ind. Proy'!AD19</f>
        <v>0</v>
      </c>
      <c r="T8" s="10">
        <f>+'24-02-012 Ind. Proy'!AE19</f>
        <v>0</v>
      </c>
      <c r="U8" s="10">
        <f>+'24-02-012 Ind. Proy'!AF19</f>
        <v>0</v>
      </c>
      <c r="V8" s="10">
        <f>+'24-02-012 Ind. Proy'!AG19</f>
        <v>0</v>
      </c>
      <c r="W8" s="10">
        <f>+'24-02-012 Ind. Proy'!AH19</f>
        <v>0</v>
      </c>
      <c r="X8" s="49">
        <f>+'24-02-012 Ind. Proy'!AI19</f>
        <v>0</v>
      </c>
      <c r="Y8" s="49">
        <f>+'24-02-012 Ind. Proy'!AJ19</f>
        <v>0</v>
      </c>
    </row>
    <row r="9" spans="1:25" s="45" customFormat="1" ht="24.75" customHeight="1">
      <c r="A9" s="48" t="s">
        <v>44</v>
      </c>
      <c r="B9" s="10">
        <f>+'24-02-012 Ind. Proy'!J31</f>
        <v>0</v>
      </c>
      <c r="C9" s="10">
        <f>+'24-02-012 Ind. Proy'!K31</f>
        <v>0</v>
      </c>
      <c r="D9" s="10">
        <f>+'24-02-012 Ind. Proy'!M31</f>
        <v>0</v>
      </c>
      <c r="E9" s="10">
        <f>+'24-02-012 Ind. Proy'!N31</f>
        <v>0</v>
      </c>
      <c r="F9" s="10">
        <f>+'24-02-012 Ind. Proy'!O31</f>
        <v>0</v>
      </c>
      <c r="G9" s="10">
        <f>+'24-02-012 Ind. Proy'!R31</f>
        <v>0</v>
      </c>
      <c r="H9" s="10">
        <f>+'24-02-012 Ind. Proy'!S31</f>
        <v>0</v>
      </c>
      <c r="I9" s="10">
        <f>+'24-02-012 Ind. Proy'!T31</f>
        <v>0</v>
      </c>
      <c r="J9" s="10">
        <f>+'24-02-012 Ind. Proy'!U31</f>
        <v>0</v>
      </c>
      <c r="K9" s="10">
        <f>+'24-02-012 Ind. Proy'!V31</f>
        <v>0</v>
      </c>
      <c r="L9" s="10">
        <f>+'24-02-012 Ind. Proy'!W31</f>
        <v>0</v>
      </c>
      <c r="M9" s="10">
        <f>+'24-02-012 Ind. Proy'!X31</f>
        <v>0</v>
      </c>
      <c r="N9" s="10">
        <f>+'24-02-012 Ind. Proy'!Y31</f>
        <v>0</v>
      </c>
      <c r="O9" s="10">
        <f>+'24-02-012 Ind. Proy'!Z31</f>
        <v>0</v>
      </c>
      <c r="P9" s="10">
        <f>+'24-02-012 Ind. Proy'!AA31</f>
        <v>0</v>
      </c>
      <c r="Q9" s="10">
        <f>+'24-02-012 Ind. Proy'!AB31</f>
        <v>0</v>
      </c>
      <c r="R9" s="10">
        <f>+'24-02-012 Ind. Proy'!AC31</f>
        <v>0</v>
      </c>
      <c r="S9" s="10">
        <f>+'24-02-012 Ind. Proy'!AD31</f>
        <v>0</v>
      </c>
      <c r="T9" s="10">
        <f>+'24-02-012 Ind. Proy'!AE31</f>
        <v>0</v>
      </c>
      <c r="U9" s="10">
        <f>+'24-02-012 Ind. Proy'!AF31</f>
        <v>0</v>
      </c>
      <c r="V9" s="10">
        <f>+'24-02-012 Ind. Proy'!AG31</f>
        <v>0</v>
      </c>
      <c r="W9" s="10">
        <f>+'24-02-012 Ind. Proy'!AH31</f>
        <v>0</v>
      </c>
      <c r="X9" s="49">
        <f>+'24-02-012 Ind. Proy'!AI31</f>
        <v>0</v>
      </c>
      <c r="Y9" s="49">
        <f>+'24-02-012 Ind. Proy'!AJ31</f>
        <v>0</v>
      </c>
    </row>
    <row r="10" spans="1:25" s="45" customFormat="1" ht="24.75" customHeight="1">
      <c r="A10" s="48" t="s">
        <v>46</v>
      </c>
      <c r="B10" s="10">
        <f>+'24-02-012 Ind. Proy'!J43</f>
        <v>0</v>
      </c>
      <c r="C10" s="10">
        <f>+'24-02-012 Ind. Proy'!K43</f>
        <v>0</v>
      </c>
      <c r="D10" s="10">
        <f>+'24-02-012 Ind. Proy'!M43</f>
        <v>0</v>
      </c>
      <c r="E10" s="10">
        <f>+'24-02-012 Ind. Proy'!N43</f>
        <v>0</v>
      </c>
      <c r="F10" s="10">
        <f>+'24-02-012 Ind. Proy'!O43</f>
        <v>0</v>
      </c>
      <c r="G10" s="10">
        <f>+'24-02-012 Ind. Proy'!R43</f>
        <v>0</v>
      </c>
      <c r="H10" s="10">
        <f>+'24-02-012 Ind. Proy'!S43</f>
        <v>0</v>
      </c>
      <c r="I10" s="10">
        <f>+'24-02-012 Ind. Proy'!T43</f>
        <v>0</v>
      </c>
      <c r="J10" s="10">
        <f>+'24-02-012 Ind. Proy'!U43</f>
        <v>0</v>
      </c>
      <c r="K10" s="10">
        <f>+'24-02-012 Ind. Proy'!V43</f>
        <v>0</v>
      </c>
      <c r="L10" s="10">
        <f>+'24-02-012 Ind. Proy'!W43</f>
        <v>0</v>
      </c>
      <c r="M10" s="10">
        <f>+'24-02-012 Ind. Proy'!X43</f>
        <v>0</v>
      </c>
      <c r="N10" s="10">
        <f>+'24-02-012 Ind. Proy'!Y43</f>
        <v>0</v>
      </c>
      <c r="O10" s="10">
        <f>+'24-02-012 Ind. Proy'!Z43</f>
        <v>0</v>
      </c>
      <c r="P10" s="10">
        <f>+'24-02-012 Ind. Proy'!AA43</f>
        <v>0</v>
      </c>
      <c r="Q10" s="10">
        <f>+'24-02-012 Ind. Proy'!AB43</f>
        <v>0</v>
      </c>
      <c r="R10" s="10">
        <f>+'24-02-012 Ind. Proy'!AC43</f>
        <v>0</v>
      </c>
      <c r="S10" s="10">
        <f>+'24-02-012 Ind. Proy'!AD43</f>
        <v>0</v>
      </c>
      <c r="T10" s="10">
        <f>+'24-02-012 Ind. Proy'!AE43</f>
        <v>0</v>
      </c>
      <c r="U10" s="10">
        <f>+'24-02-012 Ind. Proy'!AF43</f>
        <v>0</v>
      </c>
      <c r="V10" s="10">
        <f>+'24-02-012 Ind. Proy'!AG43</f>
        <v>0</v>
      </c>
      <c r="W10" s="10">
        <f>+'24-02-012 Ind. Proy'!AH43</f>
        <v>0</v>
      </c>
      <c r="X10" s="49">
        <f>+'24-02-012 Ind. Proy'!AI43</f>
        <v>0</v>
      </c>
      <c r="Y10" s="49">
        <f>+'24-02-012 Ind. Proy'!AJ43</f>
        <v>0</v>
      </c>
    </row>
    <row r="11" spans="1:25" s="45" customFormat="1" ht="24.75" customHeight="1">
      <c r="A11" s="48" t="s">
        <v>48</v>
      </c>
      <c r="B11" s="10">
        <f>+'24-02-012 Ind. Proy'!J55</f>
        <v>0</v>
      </c>
      <c r="C11" s="10">
        <f>+'24-02-012 Ind. Proy'!K55</f>
        <v>0</v>
      </c>
      <c r="D11" s="10">
        <f>+'24-02-012 Ind. Proy'!M55</f>
        <v>0</v>
      </c>
      <c r="E11" s="10">
        <f>+'24-02-012 Ind. Proy'!N55</f>
        <v>0</v>
      </c>
      <c r="F11" s="10">
        <f>+'24-02-012 Ind. Proy'!O55</f>
        <v>0</v>
      </c>
      <c r="G11" s="10">
        <f>+'24-02-012 Ind. Proy'!R55</f>
        <v>0</v>
      </c>
      <c r="H11" s="10">
        <f>+'24-02-012 Ind. Proy'!S55</f>
        <v>0</v>
      </c>
      <c r="I11" s="10">
        <f>+'24-02-012 Ind. Proy'!T55</f>
        <v>0</v>
      </c>
      <c r="J11" s="10">
        <f>+'24-02-012 Ind. Proy'!U55</f>
        <v>0</v>
      </c>
      <c r="K11" s="10">
        <f>+'24-02-012 Ind. Proy'!V55</f>
        <v>0</v>
      </c>
      <c r="L11" s="10">
        <f>+'24-02-012 Ind. Proy'!W55</f>
        <v>0</v>
      </c>
      <c r="M11" s="10">
        <f>+'24-02-012 Ind. Proy'!X55</f>
        <v>0</v>
      </c>
      <c r="N11" s="10">
        <f>+'24-02-012 Ind. Proy'!Y55</f>
        <v>0</v>
      </c>
      <c r="O11" s="10">
        <f>+'24-02-012 Ind. Proy'!Z55</f>
        <v>0</v>
      </c>
      <c r="P11" s="10">
        <f>+'24-02-012 Ind. Proy'!AA55</f>
        <v>0</v>
      </c>
      <c r="Q11" s="10">
        <f>+'24-02-012 Ind. Proy'!AB55</f>
        <v>0</v>
      </c>
      <c r="R11" s="10">
        <f>+'24-02-012 Ind. Proy'!AC55</f>
        <v>0</v>
      </c>
      <c r="S11" s="10">
        <f>+'24-02-012 Ind. Proy'!AD55</f>
        <v>0</v>
      </c>
      <c r="T11" s="10">
        <f>+'24-02-012 Ind. Proy'!AE55</f>
        <v>0</v>
      </c>
      <c r="U11" s="10">
        <f>+'24-02-012 Ind. Proy'!AF55</f>
        <v>0</v>
      </c>
      <c r="V11" s="10">
        <f>+'24-02-012 Ind. Proy'!AG55</f>
        <v>0</v>
      </c>
      <c r="W11" s="10">
        <f>+'24-02-012 Ind. Proy'!AH55</f>
        <v>0</v>
      </c>
      <c r="X11" s="49">
        <f>+'24-02-012 Ind. Proy'!AI55</f>
        <v>0</v>
      </c>
      <c r="Y11" s="49">
        <f>+'24-02-012 Ind. Proy'!AJ55</f>
        <v>0</v>
      </c>
    </row>
    <row r="12" spans="1:25" s="45" customFormat="1" ht="24.75" customHeight="1">
      <c r="A12" s="48" t="s">
        <v>50</v>
      </c>
      <c r="B12" s="10">
        <f>+'24-02-012 Ind. Proy'!J67</f>
        <v>0</v>
      </c>
      <c r="C12" s="10">
        <f>+'24-02-012 Ind. Proy'!K67</f>
        <v>0</v>
      </c>
      <c r="D12" s="10">
        <f>+'24-02-012 Ind. Proy'!M67</f>
        <v>0</v>
      </c>
      <c r="E12" s="10">
        <f>+'24-02-012 Ind. Proy'!N67</f>
        <v>0</v>
      </c>
      <c r="F12" s="10">
        <f>+'24-02-012 Ind. Proy'!O67</f>
        <v>0</v>
      </c>
      <c r="G12" s="10">
        <f>+'24-02-012 Ind. Proy'!R67</f>
        <v>0</v>
      </c>
      <c r="H12" s="10">
        <f>+'24-02-012 Ind. Proy'!S67</f>
        <v>0</v>
      </c>
      <c r="I12" s="10">
        <f>+'24-02-012 Ind. Proy'!T67</f>
        <v>0</v>
      </c>
      <c r="J12" s="10">
        <f>+'24-02-012 Ind. Proy'!U67</f>
        <v>0</v>
      </c>
      <c r="K12" s="10">
        <f>+'24-02-012 Ind. Proy'!V67</f>
        <v>0</v>
      </c>
      <c r="L12" s="10">
        <f>+'24-02-012 Ind. Proy'!W67</f>
        <v>0</v>
      </c>
      <c r="M12" s="10">
        <f>+'24-02-012 Ind. Proy'!X67</f>
        <v>0</v>
      </c>
      <c r="N12" s="10">
        <f>+'24-02-012 Ind. Proy'!Y67</f>
        <v>0</v>
      </c>
      <c r="O12" s="10">
        <f>+'24-02-012 Ind. Proy'!Z67</f>
        <v>0</v>
      </c>
      <c r="P12" s="10">
        <f>+'24-02-012 Ind. Proy'!AA67</f>
        <v>0</v>
      </c>
      <c r="Q12" s="10">
        <f>+'24-02-012 Ind. Proy'!AB67</f>
        <v>0</v>
      </c>
      <c r="R12" s="10">
        <f>+'24-02-012 Ind. Proy'!AC67</f>
        <v>0</v>
      </c>
      <c r="S12" s="10">
        <f>+'24-02-012 Ind. Proy'!AD67</f>
        <v>0</v>
      </c>
      <c r="T12" s="10">
        <f>+'24-02-012 Ind. Proy'!AE67</f>
        <v>0</v>
      </c>
      <c r="U12" s="10">
        <f>+'24-02-012 Ind. Proy'!AF67</f>
        <v>0</v>
      </c>
      <c r="V12" s="10">
        <f>+'24-02-012 Ind. Proy'!AG67</f>
        <v>0</v>
      </c>
      <c r="W12" s="10">
        <f>+'24-02-012 Ind. Proy'!AH67</f>
        <v>0</v>
      </c>
      <c r="X12" s="49">
        <f>+'24-02-012 Ind. Proy'!AI67</f>
        <v>0</v>
      </c>
      <c r="Y12" s="49">
        <f>+'24-02-012 Ind. Proy'!AJ67</f>
        <v>0</v>
      </c>
    </row>
    <row r="13" spans="1:25" s="45" customFormat="1" ht="24.75" customHeight="1">
      <c r="A13" s="48" t="s">
        <v>52</v>
      </c>
      <c r="B13" s="10">
        <f>+'24-02-012 Ind. Proy'!J79</f>
        <v>0</v>
      </c>
      <c r="C13" s="10">
        <f>+'24-02-012 Ind. Proy'!K79</f>
        <v>0</v>
      </c>
      <c r="D13" s="10">
        <f>+'24-02-012 Ind. Proy'!M79</f>
        <v>0</v>
      </c>
      <c r="E13" s="10">
        <f>+'24-02-012 Ind. Proy'!N79</f>
        <v>0</v>
      </c>
      <c r="F13" s="10">
        <f>+'24-02-012 Ind. Proy'!O79</f>
        <v>0</v>
      </c>
      <c r="G13" s="10">
        <f>+'24-02-012 Ind. Proy'!R79</f>
        <v>0</v>
      </c>
      <c r="H13" s="10">
        <f>+'24-02-012 Ind. Proy'!S79</f>
        <v>0</v>
      </c>
      <c r="I13" s="10">
        <f>+'24-02-012 Ind. Proy'!T79</f>
        <v>0</v>
      </c>
      <c r="J13" s="10">
        <f>+'24-02-012 Ind. Proy'!U79</f>
        <v>0</v>
      </c>
      <c r="K13" s="10">
        <f>+'24-02-012 Ind. Proy'!V79</f>
        <v>0</v>
      </c>
      <c r="L13" s="10">
        <f>+'24-02-012 Ind. Proy'!W79</f>
        <v>0</v>
      </c>
      <c r="M13" s="10">
        <f>+'24-02-012 Ind. Proy'!X79</f>
        <v>0</v>
      </c>
      <c r="N13" s="10">
        <f>+'24-02-012 Ind. Proy'!Y79</f>
        <v>0</v>
      </c>
      <c r="O13" s="10">
        <f>+'24-02-012 Ind. Proy'!Z79</f>
        <v>0</v>
      </c>
      <c r="P13" s="10">
        <f>+'24-02-012 Ind. Proy'!AA79</f>
        <v>0</v>
      </c>
      <c r="Q13" s="10">
        <f>+'24-02-012 Ind. Proy'!AB79</f>
        <v>0</v>
      </c>
      <c r="R13" s="10">
        <f>+'24-02-012 Ind. Proy'!AC79</f>
        <v>0</v>
      </c>
      <c r="S13" s="10">
        <f>+'24-02-012 Ind. Proy'!AD79</f>
        <v>0</v>
      </c>
      <c r="T13" s="10">
        <f>+'24-02-012 Ind. Proy'!AE79</f>
        <v>0</v>
      </c>
      <c r="U13" s="10">
        <f>+'24-02-012 Ind. Proy'!AF79</f>
        <v>0</v>
      </c>
      <c r="V13" s="10">
        <f>+'24-02-012 Ind. Proy'!AG79</f>
        <v>0</v>
      </c>
      <c r="W13" s="10">
        <f>+'24-02-012 Ind. Proy'!AH79</f>
        <v>0</v>
      </c>
      <c r="X13" s="49">
        <f>+'24-02-012 Ind. Proy'!AI79</f>
        <v>0</v>
      </c>
      <c r="Y13" s="49">
        <f>+'24-02-012 Ind. Proy'!AJ79</f>
        <v>0</v>
      </c>
    </row>
    <row r="14" spans="1:25" s="45" customFormat="1" ht="24.75" customHeight="1">
      <c r="A14" s="48" t="s">
        <v>54</v>
      </c>
      <c r="B14" s="10">
        <f>+'24-02-012 Ind. Proy'!J91</f>
        <v>0</v>
      </c>
      <c r="C14" s="10">
        <f>+'24-02-012 Ind. Proy'!K91</f>
        <v>0</v>
      </c>
      <c r="D14" s="10">
        <f>+'24-02-012 Ind. Proy'!M91</f>
        <v>0</v>
      </c>
      <c r="E14" s="10">
        <f>+'24-02-012 Ind. Proy'!N91</f>
        <v>0</v>
      </c>
      <c r="F14" s="10">
        <f>+'24-02-012 Ind. Proy'!O91</f>
        <v>0</v>
      </c>
      <c r="G14" s="10">
        <f>+'24-02-012 Ind. Proy'!R91</f>
        <v>0</v>
      </c>
      <c r="H14" s="10">
        <f>+'24-02-012 Ind. Proy'!S91</f>
        <v>0</v>
      </c>
      <c r="I14" s="10">
        <f>+'24-02-012 Ind. Proy'!T91</f>
        <v>0</v>
      </c>
      <c r="J14" s="10">
        <f>+'24-02-012 Ind. Proy'!U91</f>
        <v>0</v>
      </c>
      <c r="K14" s="10">
        <f>+'24-02-012 Ind. Proy'!V91</f>
        <v>0</v>
      </c>
      <c r="L14" s="10">
        <f>+'24-02-012 Ind. Proy'!W91</f>
        <v>0</v>
      </c>
      <c r="M14" s="10">
        <f>+'24-02-012 Ind. Proy'!X91</f>
        <v>0</v>
      </c>
      <c r="N14" s="10">
        <f>+'24-02-012 Ind. Proy'!Y91</f>
        <v>0</v>
      </c>
      <c r="O14" s="10">
        <f>+'24-02-012 Ind. Proy'!Z91</f>
        <v>0</v>
      </c>
      <c r="P14" s="10">
        <f>+'24-02-012 Ind. Proy'!AA91</f>
        <v>0</v>
      </c>
      <c r="Q14" s="10">
        <f>+'24-02-012 Ind. Proy'!AB91</f>
        <v>0</v>
      </c>
      <c r="R14" s="10">
        <f>+'24-02-012 Ind. Proy'!AC91</f>
        <v>0</v>
      </c>
      <c r="S14" s="10">
        <f>+'24-02-012 Ind. Proy'!AD91</f>
        <v>0</v>
      </c>
      <c r="T14" s="10">
        <f>+'24-02-012 Ind. Proy'!AE91</f>
        <v>0</v>
      </c>
      <c r="U14" s="10">
        <f>+'24-02-012 Ind. Proy'!AF91</f>
        <v>0</v>
      </c>
      <c r="V14" s="10">
        <f>+'24-02-012 Ind. Proy'!AG91</f>
        <v>0</v>
      </c>
      <c r="W14" s="10">
        <f>+'24-02-012 Ind. Proy'!AH91</f>
        <v>0</v>
      </c>
      <c r="X14" s="49">
        <f>+'24-02-012 Ind. Proy'!AI91</f>
        <v>0</v>
      </c>
      <c r="Y14" s="49">
        <f>+'24-02-012 Ind. Proy'!AJ91</f>
        <v>0</v>
      </c>
    </row>
    <row r="15" spans="1:25" s="45" customFormat="1" ht="24.75" customHeight="1">
      <c r="A15" s="48" t="s">
        <v>56</v>
      </c>
      <c r="B15" s="10">
        <f>+'24-02-012 Ind. Proy'!J103</f>
        <v>0</v>
      </c>
      <c r="C15" s="10">
        <f>+'24-02-012 Ind. Proy'!K103</f>
        <v>0</v>
      </c>
      <c r="D15" s="10">
        <f>+'24-02-012 Ind. Proy'!M103</f>
        <v>0</v>
      </c>
      <c r="E15" s="10">
        <f>+'24-02-012 Ind. Proy'!N103</f>
        <v>0</v>
      </c>
      <c r="F15" s="10">
        <f>+'24-02-012 Ind. Proy'!O103</f>
        <v>0</v>
      </c>
      <c r="G15" s="10">
        <f>+'24-02-012 Ind. Proy'!R103</f>
        <v>0</v>
      </c>
      <c r="H15" s="10">
        <f>+'24-02-012 Ind. Proy'!S103</f>
        <v>0</v>
      </c>
      <c r="I15" s="10">
        <f>+'24-02-012 Ind. Proy'!T103</f>
        <v>0</v>
      </c>
      <c r="J15" s="10">
        <f>+'24-02-012 Ind. Proy'!U103</f>
        <v>0</v>
      </c>
      <c r="K15" s="10">
        <f>+'24-02-012 Ind. Proy'!V103</f>
        <v>0</v>
      </c>
      <c r="L15" s="10">
        <f>+'24-02-012 Ind. Proy'!W103</f>
        <v>0</v>
      </c>
      <c r="M15" s="10">
        <f>+'24-02-012 Ind. Proy'!X103</f>
        <v>0</v>
      </c>
      <c r="N15" s="10">
        <f>+'24-02-012 Ind. Proy'!Y103</f>
        <v>0</v>
      </c>
      <c r="O15" s="10">
        <f>+'24-02-012 Ind. Proy'!Z103</f>
        <v>0</v>
      </c>
      <c r="P15" s="10">
        <f>+'24-02-012 Ind. Proy'!AA103</f>
        <v>0</v>
      </c>
      <c r="Q15" s="10">
        <f>+'24-02-012 Ind. Proy'!AB103</f>
        <v>0</v>
      </c>
      <c r="R15" s="10">
        <f>+'24-02-012 Ind. Proy'!AC103</f>
        <v>0</v>
      </c>
      <c r="S15" s="10">
        <f>+'24-02-012 Ind. Proy'!AD103</f>
        <v>0</v>
      </c>
      <c r="T15" s="10">
        <f>+'24-02-012 Ind. Proy'!AE103</f>
        <v>0</v>
      </c>
      <c r="U15" s="10">
        <f>+'24-02-012 Ind. Proy'!AF103</f>
        <v>0</v>
      </c>
      <c r="V15" s="10">
        <f>+'24-02-012 Ind. Proy'!AG103</f>
        <v>0</v>
      </c>
      <c r="W15" s="10">
        <f>+'24-02-012 Ind. Proy'!AH103</f>
        <v>0</v>
      </c>
      <c r="X15" s="49">
        <f>+'24-02-012 Ind. Proy'!AI103</f>
        <v>0</v>
      </c>
      <c r="Y15" s="49">
        <f>+'24-02-012 Ind. Proy'!AJ103</f>
        <v>0</v>
      </c>
    </row>
    <row r="16" spans="1:25" s="45" customFormat="1" ht="24.75" customHeight="1">
      <c r="A16" s="48" t="s">
        <v>58</v>
      </c>
      <c r="B16" s="10">
        <f>+'24-02-012 Ind. Proy'!J115</f>
        <v>0</v>
      </c>
      <c r="C16" s="10">
        <f>+'24-02-012 Ind. Proy'!K115</f>
        <v>0</v>
      </c>
      <c r="D16" s="10">
        <f>+'24-02-012 Ind. Proy'!M115</f>
        <v>0</v>
      </c>
      <c r="E16" s="10">
        <f>+'24-02-012 Ind. Proy'!N115</f>
        <v>0</v>
      </c>
      <c r="F16" s="10">
        <f>+'24-02-012 Ind. Proy'!O115</f>
        <v>0</v>
      </c>
      <c r="G16" s="10">
        <f>+'24-02-012 Ind. Proy'!R115</f>
        <v>0</v>
      </c>
      <c r="H16" s="10">
        <f>+'24-02-012 Ind. Proy'!S115</f>
        <v>0</v>
      </c>
      <c r="I16" s="10">
        <f>+'24-02-012 Ind. Proy'!T115</f>
        <v>0</v>
      </c>
      <c r="J16" s="10">
        <f>+'24-02-012 Ind. Proy'!U115</f>
        <v>0</v>
      </c>
      <c r="K16" s="10">
        <f>+'24-02-012 Ind. Proy'!V115</f>
        <v>0</v>
      </c>
      <c r="L16" s="10">
        <f>+'24-02-012 Ind. Proy'!W115</f>
        <v>0</v>
      </c>
      <c r="M16" s="10">
        <f>+'24-02-012 Ind. Proy'!X115</f>
        <v>0</v>
      </c>
      <c r="N16" s="10">
        <f>+'24-02-012 Ind. Proy'!Y115</f>
        <v>0</v>
      </c>
      <c r="O16" s="10">
        <f>+'24-02-012 Ind. Proy'!Z115</f>
        <v>0</v>
      </c>
      <c r="P16" s="10">
        <f>+'24-02-012 Ind. Proy'!AA115</f>
        <v>0</v>
      </c>
      <c r="Q16" s="10">
        <f>+'24-02-012 Ind. Proy'!AB115</f>
        <v>0</v>
      </c>
      <c r="R16" s="10">
        <f>+'24-02-012 Ind. Proy'!AC115</f>
        <v>0</v>
      </c>
      <c r="S16" s="10">
        <f>+'24-02-012 Ind. Proy'!AD115</f>
        <v>0</v>
      </c>
      <c r="T16" s="10">
        <f>+'24-02-012 Ind. Proy'!AE115</f>
        <v>0</v>
      </c>
      <c r="U16" s="10">
        <f>+'24-02-012 Ind. Proy'!AF115</f>
        <v>0</v>
      </c>
      <c r="V16" s="10">
        <f>+'24-02-012 Ind. Proy'!AG115</f>
        <v>0</v>
      </c>
      <c r="W16" s="10">
        <f>+'24-02-012 Ind. Proy'!AH115</f>
        <v>0</v>
      </c>
      <c r="X16" s="49">
        <f>+'24-02-012 Ind. Proy'!AI115</f>
        <v>0</v>
      </c>
      <c r="Y16" s="49">
        <f>+'24-02-012 Ind. Proy'!AJ115</f>
        <v>0</v>
      </c>
    </row>
    <row r="17" spans="1:25" s="45" customFormat="1" ht="24.75" customHeight="1">
      <c r="A17" s="48" t="s">
        <v>60</v>
      </c>
      <c r="B17" s="10">
        <f>+'24-02-012 Ind. Proy'!J127</f>
        <v>0</v>
      </c>
      <c r="C17" s="10">
        <f>+'24-02-012 Ind. Proy'!K127</f>
        <v>0</v>
      </c>
      <c r="D17" s="10">
        <f>+'24-02-012 Ind. Proy'!M127</f>
        <v>0</v>
      </c>
      <c r="E17" s="10">
        <f>+'24-02-012 Ind. Proy'!N127</f>
        <v>0</v>
      </c>
      <c r="F17" s="10">
        <f>+'24-02-012 Ind. Proy'!O127</f>
        <v>0</v>
      </c>
      <c r="G17" s="10">
        <f>+'24-02-012 Ind. Proy'!R127</f>
        <v>0</v>
      </c>
      <c r="H17" s="10">
        <f>+'24-02-012 Ind. Proy'!S127</f>
        <v>0</v>
      </c>
      <c r="I17" s="10">
        <f>+'24-02-012 Ind. Proy'!T127</f>
        <v>0</v>
      </c>
      <c r="J17" s="10">
        <f>+'24-02-012 Ind. Proy'!U127</f>
        <v>0</v>
      </c>
      <c r="K17" s="10">
        <f>+'24-02-012 Ind. Proy'!V127</f>
        <v>0</v>
      </c>
      <c r="L17" s="10">
        <f>+'24-02-012 Ind. Proy'!W127</f>
        <v>0</v>
      </c>
      <c r="M17" s="10">
        <f>+'24-02-012 Ind. Proy'!X127</f>
        <v>0</v>
      </c>
      <c r="N17" s="10">
        <f>+'24-02-012 Ind. Proy'!Y127</f>
        <v>0</v>
      </c>
      <c r="O17" s="10">
        <f>+'24-02-012 Ind. Proy'!Z127</f>
        <v>0</v>
      </c>
      <c r="P17" s="10">
        <f>+'24-02-012 Ind. Proy'!AA127</f>
        <v>0</v>
      </c>
      <c r="Q17" s="10">
        <f>+'24-02-012 Ind. Proy'!AB127</f>
        <v>0</v>
      </c>
      <c r="R17" s="10">
        <f>+'24-02-012 Ind. Proy'!AC127</f>
        <v>0</v>
      </c>
      <c r="S17" s="10">
        <f>+'24-02-012 Ind. Proy'!AD127</f>
        <v>0</v>
      </c>
      <c r="T17" s="10">
        <f>+'24-02-012 Ind. Proy'!AE127</f>
        <v>0</v>
      </c>
      <c r="U17" s="10">
        <f>+'24-02-012 Ind. Proy'!AF127</f>
        <v>0</v>
      </c>
      <c r="V17" s="10">
        <f>+'24-02-012 Ind. Proy'!AG127</f>
        <v>0</v>
      </c>
      <c r="W17" s="10">
        <f>+'24-02-012 Ind. Proy'!AH127</f>
        <v>0</v>
      </c>
      <c r="X17" s="49" t="e">
        <f>+'24-02-012 Ind. Proy'!#REF!</f>
        <v>#REF!</v>
      </c>
      <c r="Y17" s="49">
        <f>+'24-02-012 Ind. Proy'!AJ116</f>
        <v>0</v>
      </c>
    </row>
    <row r="18" spans="1:25" s="45" customFormat="1" ht="24.75" customHeight="1">
      <c r="A18" s="48" t="s">
        <v>62</v>
      </c>
      <c r="B18" s="10">
        <f>+'24-02-012 Ind. Proy'!J139</f>
        <v>0</v>
      </c>
      <c r="C18" s="10">
        <f>+'24-02-012 Ind. Proy'!K139</f>
        <v>0</v>
      </c>
      <c r="D18" s="10">
        <f>+'24-02-012 Ind. Proy'!M139</f>
        <v>0</v>
      </c>
      <c r="E18" s="10">
        <f>+'24-02-012 Ind. Proy'!N139</f>
        <v>0</v>
      </c>
      <c r="F18" s="10">
        <f>+'24-02-012 Ind. Proy'!O139</f>
        <v>0</v>
      </c>
      <c r="G18" s="10">
        <f>+'24-02-012 Ind. Proy'!R139</f>
        <v>0</v>
      </c>
      <c r="H18" s="10">
        <f>+'24-02-012 Ind. Proy'!S139</f>
        <v>0</v>
      </c>
      <c r="I18" s="10">
        <f>+'24-02-012 Ind. Proy'!T139</f>
        <v>0</v>
      </c>
      <c r="J18" s="10">
        <f>+'24-02-012 Ind. Proy'!U139</f>
        <v>0</v>
      </c>
      <c r="K18" s="10">
        <f>+'24-02-012 Ind. Proy'!V139</f>
        <v>0</v>
      </c>
      <c r="L18" s="10">
        <f>+'24-02-012 Ind. Proy'!W139</f>
        <v>0</v>
      </c>
      <c r="M18" s="10">
        <f>+'24-02-012 Ind. Proy'!X139</f>
        <v>0</v>
      </c>
      <c r="N18" s="10">
        <f>+'24-02-012 Ind. Proy'!Y139</f>
        <v>0</v>
      </c>
      <c r="O18" s="10">
        <f>+'24-02-012 Ind. Proy'!Z139</f>
        <v>0</v>
      </c>
      <c r="P18" s="10">
        <f>+'24-02-012 Ind. Proy'!AA139</f>
        <v>0</v>
      </c>
      <c r="Q18" s="10">
        <f>+'24-02-012 Ind. Proy'!AB139</f>
        <v>0</v>
      </c>
      <c r="R18" s="10">
        <f>+'24-02-012 Ind. Proy'!AC139</f>
        <v>0</v>
      </c>
      <c r="S18" s="10">
        <f>+'24-02-012 Ind. Proy'!AD139</f>
        <v>0</v>
      </c>
      <c r="T18" s="10">
        <f>+'24-02-012 Ind. Proy'!AE139</f>
        <v>0</v>
      </c>
      <c r="U18" s="10">
        <f>+'24-02-012 Ind. Proy'!AF139</f>
        <v>0</v>
      </c>
      <c r="V18" s="10">
        <f>+'24-02-012 Ind. Proy'!AG139</f>
        <v>0</v>
      </c>
      <c r="W18" s="10">
        <f>+'24-02-012 Ind. Proy'!AH139</f>
        <v>0</v>
      </c>
      <c r="X18" s="49">
        <f>+'24-02-012 Ind. Proy'!AI139</f>
        <v>0</v>
      </c>
      <c r="Y18" s="49">
        <f>+'24-02-012 Ind. Proy'!AJ139</f>
        <v>0</v>
      </c>
    </row>
    <row r="19" spans="1:25" s="45" customFormat="1" ht="24.75" customHeight="1">
      <c r="A19" s="48" t="s">
        <v>64</v>
      </c>
      <c r="B19" s="10">
        <f>+'24-02-012 Ind. Proy'!J151</f>
        <v>0</v>
      </c>
      <c r="C19" s="10">
        <f>+'24-02-012 Ind. Proy'!K151</f>
        <v>0</v>
      </c>
      <c r="D19" s="10">
        <f>+'24-02-012 Ind. Proy'!M151</f>
        <v>0</v>
      </c>
      <c r="E19" s="10">
        <f>+'24-02-012 Ind. Proy'!N151</f>
        <v>0</v>
      </c>
      <c r="F19" s="10">
        <f>+'24-02-012 Ind. Proy'!O151</f>
        <v>0</v>
      </c>
      <c r="G19" s="10">
        <f>+'24-02-012 Ind. Proy'!R151</f>
        <v>0</v>
      </c>
      <c r="H19" s="10">
        <f>+'24-02-012 Ind. Proy'!S151</f>
        <v>0</v>
      </c>
      <c r="I19" s="10">
        <f>+'24-02-012 Ind. Proy'!T151</f>
        <v>0</v>
      </c>
      <c r="J19" s="10">
        <f>+'24-02-012 Ind. Proy'!U151</f>
        <v>0</v>
      </c>
      <c r="K19" s="10">
        <f>+'24-02-012 Ind. Proy'!V151</f>
        <v>0</v>
      </c>
      <c r="L19" s="10">
        <f>+'24-02-012 Ind. Proy'!W151</f>
        <v>0</v>
      </c>
      <c r="M19" s="10">
        <f>+'24-02-012 Ind. Proy'!X151</f>
        <v>0</v>
      </c>
      <c r="N19" s="10">
        <f>+'24-02-012 Ind. Proy'!Y151</f>
        <v>0</v>
      </c>
      <c r="O19" s="10">
        <f>+'24-02-012 Ind. Proy'!Z151</f>
        <v>0</v>
      </c>
      <c r="P19" s="10">
        <f>+'24-02-012 Ind. Proy'!AA151</f>
        <v>0</v>
      </c>
      <c r="Q19" s="10">
        <f>+'24-02-012 Ind. Proy'!AB151</f>
        <v>0</v>
      </c>
      <c r="R19" s="10">
        <f>+'24-02-012 Ind. Proy'!AC151</f>
        <v>0</v>
      </c>
      <c r="S19" s="10">
        <f>+'24-02-012 Ind. Proy'!AD151</f>
        <v>0</v>
      </c>
      <c r="T19" s="10">
        <f>+'24-02-012 Ind. Proy'!AE151</f>
        <v>0</v>
      </c>
      <c r="U19" s="10">
        <f>+'24-02-012 Ind. Proy'!AF151</f>
        <v>0</v>
      </c>
      <c r="V19" s="10">
        <f>+'24-02-012 Ind. Proy'!AG151</f>
        <v>0</v>
      </c>
      <c r="W19" s="10">
        <f>+'24-02-012 Ind. Proy'!AH151</f>
        <v>0</v>
      </c>
      <c r="X19" s="49">
        <f>+'24-02-012 Ind. Proy'!AI151</f>
        <v>0</v>
      </c>
      <c r="Y19" s="49">
        <f>+'24-02-012 Ind. Proy'!AJ151</f>
        <v>0</v>
      </c>
    </row>
    <row r="20" spans="1:25" s="45" customFormat="1" ht="24.75" customHeight="1">
      <c r="A20" s="50" t="s">
        <v>66</v>
      </c>
      <c r="B20" s="10">
        <f>+'24-02-012 Ind. Proy'!J163</f>
        <v>0</v>
      </c>
      <c r="C20" s="10">
        <f>+'24-02-012 Ind. Proy'!K163</f>
        <v>0</v>
      </c>
      <c r="D20" s="10">
        <f>+'24-02-012 Ind. Proy'!M163</f>
        <v>0</v>
      </c>
      <c r="E20" s="10">
        <f>+'24-02-012 Ind. Proy'!N163</f>
        <v>0</v>
      </c>
      <c r="F20" s="10">
        <f>+'24-02-012 Ind. Proy'!O163</f>
        <v>0</v>
      </c>
      <c r="G20" s="10">
        <f>+'24-02-012 Ind. Proy'!R163</f>
        <v>0</v>
      </c>
      <c r="H20" s="10">
        <f>+'24-02-012 Ind. Proy'!S163</f>
        <v>0</v>
      </c>
      <c r="I20" s="10">
        <f>+'24-02-012 Ind. Proy'!T163</f>
        <v>0</v>
      </c>
      <c r="J20" s="10">
        <f>+'24-02-012 Ind. Proy'!U163</f>
        <v>0</v>
      </c>
      <c r="K20" s="10">
        <f>+'24-02-012 Ind. Proy'!V163</f>
        <v>0</v>
      </c>
      <c r="L20" s="10">
        <f>+'24-02-012 Ind. Proy'!W163</f>
        <v>0</v>
      </c>
      <c r="M20" s="10">
        <f>+'24-02-012 Ind. Proy'!X163</f>
        <v>0</v>
      </c>
      <c r="N20" s="10">
        <f>+'24-02-012 Ind. Proy'!Y163</f>
        <v>0</v>
      </c>
      <c r="O20" s="10">
        <f>+'24-02-012 Ind. Proy'!Z163</f>
        <v>0</v>
      </c>
      <c r="P20" s="10">
        <f>+'24-02-012 Ind. Proy'!AA163</f>
        <v>0</v>
      </c>
      <c r="Q20" s="10">
        <f>+'24-02-012 Ind. Proy'!AB163</f>
        <v>0</v>
      </c>
      <c r="R20" s="10">
        <f>+'24-02-012 Ind. Proy'!AC163</f>
        <v>0</v>
      </c>
      <c r="S20" s="10">
        <f>+'24-02-012 Ind. Proy'!AD163</f>
        <v>0</v>
      </c>
      <c r="T20" s="10">
        <f>+'24-02-012 Ind. Proy'!AE163</f>
        <v>0</v>
      </c>
      <c r="U20" s="10">
        <f>+'24-02-012 Ind. Proy'!AF163</f>
        <v>0</v>
      </c>
      <c r="V20" s="10">
        <f>+'24-02-012 Ind. Proy'!AG163</f>
        <v>0</v>
      </c>
      <c r="W20" s="10">
        <f>+'24-02-012 Ind. Proy'!AH163</f>
        <v>0</v>
      </c>
      <c r="X20" s="49">
        <f>+'24-02-012 Ind. Proy'!AI163</f>
        <v>0</v>
      </c>
      <c r="Y20" s="49">
        <f>+'24-02-012 Ind. Proy'!AJ163</f>
        <v>0</v>
      </c>
    </row>
    <row r="21" spans="1:25" s="45" customFormat="1" ht="24.75" customHeight="1">
      <c r="A21" s="50" t="s">
        <v>68</v>
      </c>
      <c r="B21" s="10">
        <f>+'24-02-012 Ind. Proy'!J175</f>
        <v>0</v>
      </c>
      <c r="C21" s="10">
        <f>+'24-02-012 Ind. Proy'!K175</f>
        <v>0</v>
      </c>
      <c r="D21" s="10">
        <f>+'24-02-012 Ind. Proy'!M175</f>
        <v>0</v>
      </c>
      <c r="E21" s="10">
        <f>+'24-02-012 Ind. Proy'!N175</f>
        <v>0</v>
      </c>
      <c r="F21" s="10">
        <f>+'24-02-012 Ind. Proy'!O175</f>
        <v>0</v>
      </c>
      <c r="G21" s="10">
        <f>+'24-02-012 Ind. Proy'!R175</f>
        <v>0</v>
      </c>
      <c r="H21" s="10">
        <f>+'24-02-012 Ind. Proy'!S175</f>
        <v>0</v>
      </c>
      <c r="I21" s="10">
        <f>+'24-02-012 Ind. Proy'!T175</f>
        <v>0</v>
      </c>
      <c r="J21" s="10">
        <f>+'24-02-012 Ind. Proy'!U175</f>
        <v>0</v>
      </c>
      <c r="K21" s="10">
        <f>+'24-02-012 Ind. Proy'!V175</f>
        <v>0</v>
      </c>
      <c r="L21" s="10">
        <f>+'24-02-012 Ind. Proy'!W175</f>
        <v>0</v>
      </c>
      <c r="M21" s="10">
        <f>+'24-02-012 Ind. Proy'!X175</f>
        <v>0</v>
      </c>
      <c r="N21" s="10">
        <f>+'24-02-012 Ind. Proy'!Y175</f>
        <v>0</v>
      </c>
      <c r="O21" s="10">
        <f>+'24-02-012 Ind. Proy'!Z175</f>
        <v>0</v>
      </c>
      <c r="P21" s="10">
        <f>+'24-02-012 Ind. Proy'!AA175</f>
        <v>0</v>
      </c>
      <c r="Q21" s="10">
        <f>+'24-02-012 Ind. Proy'!AB175</f>
        <v>0</v>
      </c>
      <c r="R21" s="10">
        <f>+'24-02-012 Ind. Proy'!AC175</f>
        <v>0</v>
      </c>
      <c r="S21" s="10">
        <f>+'24-02-012 Ind. Proy'!AD175</f>
        <v>0</v>
      </c>
      <c r="T21" s="10">
        <f>+'24-02-012 Ind. Proy'!AE175</f>
        <v>0</v>
      </c>
      <c r="U21" s="10">
        <f>+'24-02-012 Ind. Proy'!AF175</f>
        <v>0</v>
      </c>
      <c r="V21" s="10">
        <f>+'24-02-012 Ind. Proy'!AG175</f>
        <v>0</v>
      </c>
      <c r="W21" s="10">
        <f>+'24-02-012 Ind. Proy'!AH175</f>
        <v>0</v>
      </c>
      <c r="X21" s="49">
        <f>+'24-02-012 Ind. Proy'!AI175</f>
        <v>0</v>
      </c>
      <c r="Y21" s="49">
        <f>+'24-02-012 Ind. Proy'!AJ175</f>
        <v>0</v>
      </c>
    </row>
    <row r="22" spans="1:25" s="45" customFormat="1" ht="24.75" customHeight="1">
      <c r="A22" s="50" t="s">
        <v>70</v>
      </c>
      <c r="B22" s="10">
        <f>+'24-02-012 Ind. Proy'!J187</f>
        <v>0</v>
      </c>
      <c r="C22" s="10">
        <f>+'24-02-012 Ind. Proy'!K187</f>
        <v>0</v>
      </c>
      <c r="D22" s="10">
        <f>+'24-02-012 Ind. Proy'!M187</f>
        <v>0</v>
      </c>
      <c r="E22" s="10">
        <f>+'24-02-012 Ind. Proy'!N187</f>
        <v>0</v>
      </c>
      <c r="F22" s="10">
        <f>+'24-02-012 Ind. Proy'!O187</f>
        <v>0</v>
      </c>
      <c r="G22" s="10">
        <f>+'24-02-012 Ind. Proy'!R187</f>
        <v>0</v>
      </c>
      <c r="H22" s="10">
        <f>+'24-02-012 Ind. Proy'!S187</f>
        <v>0</v>
      </c>
      <c r="I22" s="10">
        <f>+'24-02-012 Ind. Proy'!T187</f>
        <v>0</v>
      </c>
      <c r="J22" s="10">
        <f>+'24-02-012 Ind. Proy'!U187</f>
        <v>0</v>
      </c>
      <c r="K22" s="10">
        <f>+'24-02-012 Ind. Proy'!V187</f>
        <v>0</v>
      </c>
      <c r="L22" s="10">
        <f>+'24-02-012 Ind. Proy'!W187</f>
        <v>0</v>
      </c>
      <c r="M22" s="10">
        <f>+'24-02-012 Ind. Proy'!X187</f>
        <v>0</v>
      </c>
      <c r="N22" s="10">
        <f>+'24-02-012 Ind. Proy'!Y187</f>
        <v>0</v>
      </c>
      <c r="O22" s="10">
        <f>+'24-02-012 Ind. Proy'!Z187</f>
        <v>0</v>
      </c>
      <c r="P22" s="10">
        <f>+'24-02-012 Ind. Proy'!AA187</f>
        <v>0</v>
      </c>
      <c r="Q22" s="10">
        <f>+'24-02-012 Ind. Proy'!AB187</f>
        <v>0</v>
      </c>
      <c r="R22" s="10">
        <f>+'24-02-012 Ind. Proy'!AC187</f>
        <v>0</v>
      </c>
      <c r="S22" s="10">
        <f>+'24-02-012 Ind. Proy'!AD187</f>
        <v>0</v>
      </c>
      <c r="T22" s="10">
        <f>+'24-02-012 Ind. Proy'!AE187</f>
        <v>0</v>
      </c>
      <c r="U22" s="10">
        <f>+'24-02-012 Ind. Proy'!AF187</f>
        <v>0</v>
      </c>
      <c r="V22" s="10">
        <f>+'24-02-012 Ind. Proy'!AG187</f>
        <v>0</v>
      </c>
      <c r="W22" s="10">
        <f>+'24-02-012 Ind. Proy'!AH187</f>
        <v>0</v>
      </c>
      <c r="X22" s="49">
        <f>+'24-02-012 Ind. Proy'!AI187</f>
        <v>0</v>
      </c>
      <c r="Y22" s="49">
        <f>+'24-02-012 Ind. Proy'!AJ187</f>
        <v>0</v>
      </c>
    </row>
    <row r="23" spans="1:25" s="45" customFormat="1" ht="24.75" customHeight="1">
      <c r="A23" s="51" t="s">
        <v>72</v>
      </c>
      <c r="B23" s="10">
        <f>+'24-02-012 Ind. Proy'!J190</f>
        <v>7637121000</v>
      </c>
      <c r="C23" s="10">
        <f>+'24-02-012 Ind. Proy'!K190</f>
        <v>7637121000</v>
      </c>
      <c r="D23" s="10">
        <f>+'24-02-012 Ind. Proy'!M190</f>
        <v>0</v>
      </c>
      <c r="E23" s="10">
        <f>+'24-02-012 Ind. Proy'!N190</f>
        <v>0</v>
      </c>
      <c r="F23" s="10">
        <f>+'24-02-012 Ind. Proy'!O190</f>
        <v>0</v>
      </c>
      <c r="G23" s="10">
        <f>+'24-02-012 Ind. Proy'!R190</f>
        <v>0</v>
      </c>
      <c r="H23" s="10">
        <f>+'24-02-012 Ind. Proy'!S190</f>
        <v>0</v>
      </c>
      <c r="I23" s="10">
        <f>+'24-02-012 Ind. Proy'!T190</f>
        <v>0</v>
      </c>
      <c r="J23" s="10">
        <f>+'24-02-012 Ind. Proy'!U190</f>
        <v>0</v>
      </c>
      <c r="K23" s="10">
        <f>+'24-02-012 Ind. Proy'!V190</f>
        <v>0</v>
      </c>
      <c r="L23" s="10">
        <f>+'24-02-012 Ind. Proy'!W190</f>
        <v>0</v>
      </c>
      <c r="M23" s="10">
        <f>+'24-02-012 Ind. Proy'!X190</f>
        <v>0</v>
      </c>
      <c r="N23" s="10">
        <f>+'24-02-012 Ind. Proy'!Y190</f>
        <v>0</v>
      </c>
      <c r="O23" s="10">
        <f>+'24-02-012 Ind. Proy'!Z190</f>
        <v>0</v>
      </c>
      <c r="P23" s="10">
        <f>+'24-02-012 Ind. Proy'!AA190</f>
        <v>0</v>
      </c>
      <c r="Q23" s="10">
        <f>+'24-02-012 Ind. Proy'!AB190</f>
        <v>0</v>
      </c>
      <c r="R23" s="10">
        <f>+'24-02-012 Ind. Proy'!AC190</f>
        <v>0</v>
      </c>
      <c r="S23" s="10">
        <f>+'24-02-012 Ind. Proy'!AD190</f>
        <v>0</v>
      </c>
      <c r="T23" s="10">
        <f>+'24-02-012 Ind. Proy'!AE190</f>
        <v>0</v>
      </c>
      <c r="U23" s="10">
        <f>+'24-02-012 Ind. Proy'!AF190</f>
        <v>0</v>
      </c>
      <c r="V23" s="10">
        <f>+'24-02-012 Ind. Proy'!AG190</f>
        <v>0</v>
      </c>
      <c r="W23" s="10">
        <f>+'24-02-012 Ind. Proy'!AH190</f>
        <v>0</v>
      </c>
      <c r="X23" s="49">
        <f>+'24-02-012 Ind. Proy'!AI190</f>
        <v>0</v>
      </c>
      <c r="Y23" s="49">
        <f>+'24-02-012 Ind. Proy'!AJ190</f>
        <v>0</v>
      </c>
    </row>
    <row r="24" spans="1:25" ht="14.25" customHeight="1">
      <c r="A24" s="129" t="str">
        <f>"TOTAL ASIG."&amp;" "&amp;$A$5</f>
        <v>TOTAL ASIG. 24-02-012 "Programa de Alimentación"</v>
      </c>
      <c r="B24" s="130">
        <f t="shared" ref="B24:W24" si="0">SUM(B8:B23)</f>
        <v>7637121000</v>
      </c>
      <c r="C24" s="130">
        <f t="shared" si="0"/>
        <v>7637121000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0</v>
      </c>
      <c r="H24" s="130">
        <f t="shared" si="0"/>
        <v>0</v>
      </c>
      <c r="I24" s="130">
        <f t="shared" si="0"/>
        <v>0</v>
      </c>
      <c r="J24" s="130">
        <f t="shared" si="0"/>
        <v>0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0</v>
      </c>
      <c r="X24" s="131">
        <f>+'24-02-012 Ind. Proy'!AI191</f>
        <v>0</v>
      </c>
      <c r="Y24" s="131">
        <f>'24-02-012 Ind. Proy'!AJ191</f>
        <v>0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" bottom="0.74803149606299213" header="0.31496062992125984" footer="0.31496062992125984"/>
  <pageSetup paperSize="41" scale="93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208"/>
  <sheetViews>
    <sheetView zoomScaleNormal="100" workbookViewId="0">
      <pane xSplit="5" ySplit="7" topLeftCell="F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F188" sqref="F188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hidden="1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98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25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25" t="s">
        <v>22</v>
      </c>
      <c r="D7" s="156"/>
      <c r="E7" s="153"/>
      <c r="F7" s="156"/>
      <c r="G7" s="153"/>
      <c r="H7" s="124" t="s">
        <v>23</v>
      </c>
      <c r="I7" s="124" t="s">
        <v>24</v>
      </c>
      <c r="J7" s="159"/>
      <c r="K7" s="159"/>
      <c r="L7" s="153"/>
      <c r="M7" s="126" t="s">
        <v>25</v>
      </c>
      <c r="N7" s="126" t="s">
        <v>26</v>
      </c>
      <c r="O7" s="126" t="s">
        <v>27</v>
      </c>
      <c r="P7" s="153"/>
      <c r="Q7" s="156"/>
      <c r="R7" s="126" t="s">
        <v>28</v>
      </c>
      <c r="S7" s="126" t="s">
        <v>29</v>
      </c>
      <c r="T7" s="126" t="s">
        <v>30</v>
      </c>
      <c r="U7" s="159"/>
      <c r="V7" s="126" t="s">
        <v>31</v>
      </c>
      <c r="W7" s="126" t="s">
        <v>32</v>
      </c>
      <c r="X7" s="126" t="s">
        <v>33</v>
      </c>
      <c r="Y7" s="159"/>
      <c r="Z7" s="126" t="s">
        <v>34</v>
      </c>
      <c r="AA7" s="126" t="s">
        <v>35</v>
      </c>
      <c r="AB7" s="126" t="s">
        <v>36</v>
      </c>
      <c r="AC7" s="159"/>
      <c r="AD7" s="126" t="s">
        <v>37</v>
      </c>
      <c r="AE7" s="126" t="s">
        <v>38</v>
      </c>
      <c r="AF7" s="126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>
      <c r="A8" s="150" t="s">
        <v>42</v>
      </c>
      <c r="B8" s="151"/>
      <c r="C8" s="151"/>
      <c r="D8" s="151"/>
      <c r="E8" s="152"/>
      <c r="F8" s="17"/>
      <c r="G8" s="18"/>
      <c r="H8" s="19"/>
      <c r="I8" s="19"/>
      <c r="J8" s="7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hidden="1" customHeight="1" collapsed="1">
      <c r="A19" s="139" t="s">
        <v>43</v>
      </c>
      <c r="B19" s="145"/>
      <c r="C19" s="140"/>
      <c r="D19" s="140"/>
      <c r="E19" s="140"/>
      <c r="F19" s="140"/>
      <c r="G19" s="140"/>
      <c r="H19" s="140"/>
      <c r="I19" s="141"/>
      <c r="J19" s="114">
        <f>SUM(J9:J18)</f>
        <v>0</v>
      </c>
      <c r="K19" s="114">
        <f>SUM(K9:K18)</f>
        <v>0</v>
      </c>
      <c r="L19" s="127"/>
      <c r="M19" s="114">
        <f>SUM(M9:M18)</f>
        <v>0</v>
      </c>
      <c r="N19" s="114">
        <f>SUM(N9:N18)</f>
        <v>0</v>
      </c>
      <c r="O19" s="114">
        <f>SUM(O9:O18)</f>
        <v>0</v>
      </c>
      <c r="P19" s="116"/>
      <c r="Q19" s="117"/>
      <c r="R19" s="114">
        <f t="shared" ref="R19:AH19" si="7">SUM(R9:R18)</f>
        <v>0</v>
      </c>
      <c r="S19" s="114">
        <f t="shared" si="7"/>
        <v>0</v>
      </c>
      <c r="T19" s="114">
        <f t="shared" si="7"/>
        <v>0</v>
      </c>
      <c r="U19" s="114">
        <f>SUM(U9:U18)</f>
        <v>0</v>
      </c>
      <c r="V19" s="114">
        <f t="shared" si="7"/>
        <v>0</v>
      </c>
      <c r="W19" s="114">
        <f t="shared" si="7"/>
        <v>0</v>
      </c>
      <c r="X19" s="114">
        <f t="shared" si="7"/>
        <v>0</v>
      </c>
      <c r="Y19" s="114">
        <f t="shared" si="7"/>
        <v>0</v>
      </c>
      <c r="Z19" s="114">
        <f t="shared" si="7"/>
        <v>0</v>
      </c>
      <c r="AA19" s="114">
        <f t="shared" si="7"/>
        <v>0</v>
      </c>
      <c r="AB19" s="114">
        <f t="shared" si="7"/>
        <v>0</v>
      </c>
      <c r="AC19" s="114">
        <f t="shared" si="7"/>
        <v>0</v>
      </c>
      <c r="AD19" s="114">
        <f t="shared" si="7"/>
        <v>0</v>
      </c>
      <c r="AE19" s="114">
        <f t="shared" si="7"/>
        <v>0</v>
      </c>
      <c r="AF19" s="114">
        <f t="shared" si="7"/>
        <v>0</v>
      </c>
      <c r="AG19" s="114">
        <f t="shared" si="7"/>
        <v>0</v>
      </c>
      <c r="AH19" s="114">
        <f t="shared" si="7"/>
        <v>0</v>
      </c>
      <c r="AI19" s="118">
        <f>IF(ISERROR(AH19/J19),0,AH19/J19)</f>
        <v>0</v>
      </c>
      <c r="AJ19" s="118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>
      <c r="A20" s="136" t="s">
        <v>44</v>
      </c>
      <c r="B20" s="137"/>
      <c r="C20" s="137"/>
      <c r="D20" s="137"/>
      <c r="E20" s="138"/>
      <c r="F20" s="17"/>
      <c r="G20" s="18"/>
      <c r="H20" s="19"/>
      <c r="I20" s="19"/>
      <c r="J20" s="7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hidden="1" customHeight="1" collapsed="1">
      <c r="A31" s="139" t="s">
        <v>45</v>
      </c>
      <c r="B31" s="145"/>
      <c r="C31" s="140"/>
      <c r="D31" s="140"/>
      <c r="E31" s="140"/>
      <c r="F31" s="140"/>
      <c r="G31" s="140"/>
      <c r="H31" s="140"/>
      <c r="I31" s="141"/>
      <c r="J31" s="114">
        <f>SUM(J21:J30)</f>
        <v>0</v>
      </c>
      <c r="K31" s="114">
        <f>SUM(K21:K30)</f>
        <v>0</v>
      </c>
      <c r="L31" s="127"/>
      <c r="M31" s="114">
        <f>SUM(M21:M30)</f>
        <v>0</v>
      </c>
      <c r="N31" s="114">
        <f>SUM(N21:N30)</f>
        <v>0</v>
      </c>
      <c r="O31" s="114">
        <f>SUM(O21:O30)</f>
        <v>0</v>
      </c>
      <c r="P31" s="116"/>
      <c r="Q31" s="117"/>
      <c r="R31" s="114">
        <f t="shared" ref="R31:AH31" si="15">SUM(R21:R30)</f>
        <v>0</v>
      </c>
      <c r="S31" s="114">
        <f t="shared" si="15"/>
        <v>0</v>
      </c>
      <c r="T31" s="114">
        <f t="shared" si="15"/>
        <v>0</v>
      </c>
      <c r="U31" s="114">
        <f t="shared" si="15"/>
        <v>0</v>
      </c>
      <c r="V31" s="114">
        <f t="shared" si="15"/>
        <v>0</v>
      </c>
      <c r="W31" s="114">
        <f t="shared" si="15"/>
        <v>0</v>
      </c>
      <c r="X31" s="114">
        <f t="shared" si="15"/>
        <v>0</v>
      </c>
      <c r="Y31" s="114">
        <f t="shared" si="15"/>
        <v>0</v>
      </c>
      <c r="Z31" s="114">
        <f t="shared" si="15"/>
        <v>0</v>
      </c>
      <c r="AA31" s="114">
        <f t="shared" si="15"/>
        <v>0</v>
      </c>
      <c r="AB31" s="114">
        <f t="shared" si="15"/>
        <v>0</v>
      </c>
      <c r="AC31" s="114">
        <f t="shared" si="15"/>
        <v>0</v>
      </c>
      <c r="AD31" s="114">
        <f t="shared" si="15"/>
        <v>0</v>
      </c>
      <c r="AE31" s="114">
        <f t="shared" si="15"/>
        <v>0</v>
      </c>
      <c r="AF31" s="114">
        <f t="shared" si="15"/>
        <v>0</v>
      </c>
      <c r="AG31" s="114">
        <f t="shared" si="15"/>
        <v>0</v>
      </c>
      <c r="AH31" s="114">
        <f t="shared" si="15"/>
        <v>0</v>
      </c>
      <c r="AI31" s="118">
        <f>IF(ISERROR(AH31/J31),0,AH31/J31)</f>
        <v>0</v>
      </c>
      <c r="AJ31" s="118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>
      <c r="A32" s="136" t="s">
        <v>46</v>
      </c>
      <c r="B32" s="137"/>
      <c r="C32" s="137"/>
      <c r="D32" s="137"/>
      <c r="E32" s="138"/>
      <c r="F32" s="17"/>
      <c r="G32" s="18"/>
      <c r="H32" s="19"/>
      <c r="I32" s="19"/>
      <c r="J32" s="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hidden="1" customHeight="1" collapsed="1">
      <c r="A43" s="139" t="s">
        <v>47</v>
      </c>
      <c r="B43" s="145"/>
      <c r="C43" s="140"/>
      <c r="D43" s="140"/>
      <c r="E43" s="140"/>
      <c r="F43" s="140"/>
      <c r="G43" s="140"/>
      <c r="H43" s="140"/>
      <c r="I43" s="141"/>
      <c r="J43" s="114">
        <f>SUM(J33:J42)</f>
        <v>0</v>
      </c>
      <c r="K43" s="114">
        <f>SUM(K33:K42)</f>
        <v>0</v>
      </c>
      <c r="L43" s="127"/>
      <c r="M43" s="114">
        <f>SUM(M33:M42)</f>
        <v>0</v>
      </c>
      <c r="N43" s="114">
        <f>SUM(N33:N42)</f>
        <v>0</v>
      </c>
      <c r="O43" s="114">
        <f>SUM(O33:O42)</f>
        <v>0</v>
      </c>
      <c r="P43" s="116"/>
      <c r="Q43" s="117"/>
      <c r="R43" s="114">
        <f t="shared" ref="R43:AH43" si="23">SUM(R33:R42)</f>
        <v>0</v>
      </c>
      <c r="S43" s="114">
        <f t="shared" si="23"/>
        <v>0</v>
      </c>
      <c r="T43" s="114">
        <f t="shared" si="23"/>
        <v>0</v>
      </c>
      <c r="U43" s="114">
        <f t="shared" si="23"/>
        <v>0</v>
      </c>
      <c r="V43" s="114">
        <f t="shared" si="23"/>
        <v>0</v>
      </c>
      <c r="W43" s="114">
        <f t="shared" si="23"/>
        <v>0</v>
      </c>
      <c r="X43" s="114">
        <f t="shared" si="23"/>
        <v>0</v>
      </c>
      <c r="Y43" s="114">
        <f t="shared" si="23"/>
        <v>0</v>
      </c>
      <c r="Z43" s="114">
        <f t="shared" si="23"/>
        <v>0</v>
      </c>
      <c r="AA43" s="114">
        <f t="shared" si="23"/>
        <v>0</v>
      </c>
      <c r="AB43" s="114">
        <f t="shared" si="23"/>
        <v>0</v>
      </c>
      <c r="AC43" s="114">
        <f t="shared" si="23"/>
        <v>0</v>
      </c>
      <c r="AD43" s="114">
        <f t="shared" si="23"/>
        <v>0</v>
      </c>
      <c r="AE43" s="114">
        <f t="shared" si="23"/>
        <v>0</v>
      </c>
      <c r="AF43" s="114">
        <f t="shared" si="23"/>
        <v>0</v>
      </c>
      <c r="AG43" s="114">
        <f t="shared" si="23"/>
        <v>0</v>
      </c>
      <c r="AH43" s="114">
        <f t="shared" si="23"/>
        <v>0</v>
      </c>
      <c r="AI43" s="118">
        <f>IF(ISERROR(AH43/J43),0,AH43/J43)</f>
        <v>0</v>
      </c>
      <c r="AJ43" s="118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>
      <c r="A44" s="136" t="s">
        <v>48</v>
      </c>
      <c r="B44" s="137"/>
      <c r="C44" s="137"/>
      <c r="D44" s="137"/>
      <c r="E44" s="138"/>
      <c r="F44" s="17"/>
      <c r="G44" s="18"/>
      <c r="H44" s="19"/>
      <c r="I44" s="19"/>
      <c r="J44" s="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hidden="1" customHeight="1" collapsed="1">
      <c r="A55" s="139" t="s">
        <v>49</v>
      </c>
      <c r="B55" s="145"/>
      <c r="C55" s="140"/>
      <c r="D55" s="140"/>
      <c r="E55" s="140"/>
      <c r="F55" s="140"/>
      <c r="G55" s="140"/>
      <c r="H55" s="140"/>
      <c r="I55" s="141"/>
      <c r="J55" s="114">
        <f>SUM(J45:J54)</f>
        <v>0</v>
      </c>
      <c r="K55" s="114">
        <f>SUM(K45:K54)</f>
        <v>0</v>
      </c>
      <c r="L55" s="127"/>
      <c r="M55" s="114">
        <f>SUM(M45:M54)</f>
        <v>0</v>
      </c>
      <c r="N55" s="114">
        <f>SUM(N45:N54)</f>
        <v>0</v>
      </c>
      <c r="O55" s="114">
        <f>SUM(O45:O54)</f>
        <v>0</v>
      </c>
      <c r="P55" s="116"/>
      <c r="Q55" s="117"/>
      <c r="R55" s="114">
        <f t="shared" ref="R55:AH55" si="31">SUM(R45:R54)</f>
        <v>0</v>
      </c>
      <c r="S55" s="114">
        <f t="shared" si="31"/>
        <v>0</v>
      </c>
      <c r="T55" s="114">
        <f t="shared" si="31"/>
        <v>0</v>
      </c>
      <c r="U55" s="114">
        <f t="shared" si="31"/>
        <v>0</v>
      </c>
      <c r="V55" s="114">
        <f t="shared" si="31"/>
        <v>0</v>
      </c>
      <c r="W55" s="114">
        <f t="shared" si="31"/>
        <v>0</v>
      </c>
      <c r="X55" s="114">
        <f t="shared" si="31"/>
        <v>0</v>
      </c>
      <c r="Y55" s="114">
        <f t="shared" si="31"/>
        <v>0</v>
      </c>
      <c r="Z55" s="114">
        <f t="shared" si="31"/>
        <v>0</v>
      </c>
      <c r="AA55" s="114">
        <f t="shared" si="31"/>
        <v>0</v>
      </c>
      <c r="AB55" s="114">
        <f t="shared" si="31"/>
        <v>0</v>
      </c>
      <c r="AC55" s="114">
        <f t="shared" si="31"/>
        <v>0</v>
      </c>
      <c r="AD55" s="114">
        <f t="shared" si="31"/>
        <v>0</v>
      </c>
      <c r="AE55" s="114">
        <f t="shared" si="31"/>
        <v>0</v>
      </c>
      <c r="AF55" s="114">
        <f t="shared" si="31"/>
        <v>0</v>
      </c>
      <c r="AG55" s="114">
        <f t="shared" si="31"/>
        <v>0</v>
      </c>
      <c r="AH55" s="114">
        <f t="shared" si="31"/>
        <v>0</v>
      </c>
      <c r="AI55" s="118">
        <f>IF(ISERROR(AH55/J55),0,AH55/J55)</f>
        <v>0</v>
      </c>
      <c r="AJ55" s="118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>
      <c r="A56" s="136" t="s">
        <v>50</v>
      </c>
      <c r="B56" s="137"/>
      <c r="C56" s="137"/>
      <c r="D56" s="137"/>
      <c r="E56" s="138"/>
      <c r="F56" s="17"/>
      <c r="G56" s="18"/>
      <c r="H56" s="19"/>
      <c r="I56" s="19"/>
      <c r="J56" s="7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6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6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hidden="1" customHeight="1" collapsed="1">
      <c r="A67" s="139" t="s">
        <v>51</v>
      </c>
      <c r="B67" s="145"/>
      <c r="C67" s="140"/>
      <c r="D67" s="140"/>
      <c r="E67" s="140"/>
      <c r="F67" s="140"/>
      <c r="G67" s="140"/>
      <c r="H67" s="140"/>
      <c r="I67" s="141"/>
      <c r="J67" s="114">
        <f>SUM(J57:J66)</f>
        <v>0</v>
      </c>
      <c r="K67" s="114">
        <f>SUM(K57:K66)</f>
        <v>0</v>
      </c>
      <c r="L67" s="127"/>
      <c r="M67" s="114">
        <f>SUM(M57:M66)</f>
        <v>0</v>
      </c>
      <c r="N67" s="114">
        <f>SUM(N57:N66)</f>
        <v>0</v>
      </c>
      <c r="O67" s="114">
        <f>SUM(O57:O66)</f>
        <v>0</v>
      </c>
      <c r="P67" s="116"/>
      <c r="Q67" s="117"/>
      <c r="R67" s="114">
        <f t="shared" ref="R67:AH67" si="39">SUM(R57:R66)</f>
        <v>0</v>
      </c>
      <c r="S67" s="114">
        <f t="shared" si="39"/>
        <v>0</v>
      </c>
      <c r="T67" s="114">
        <f t="shared" si="39"/>
        <v>0</v>
      </c>
      <c r="U67" s="114">
        <f t="shared" si="39"/>
        <v>0</v>
      </c>
      <c r="V67" s="114">
        <f t="shared" si="39"/>
        <v>0</v>
      </c>
      <c r="W67" s="114">
        <f t="shared" si="39"/>
        <v>0</v>
      </c>
      <c r="X67" s="114">
        <f t="shared" si="39"/>
        <v>0</v>
      </c>
      <c r="Y67" s="114">
        <f t="shared" si="39"/>
        <v>0</v>
      </c>
      <c r="Z67" s="114">
        <f t="shared" si="39"/>
        <v>0</v>
      </c>
      <c r="AA67" s="114">
        <f t="shared" si="39"/>
        <v>0</v>
      </c>
      <c r="AB67" s="114">
        <f t="shared" si="39"/>
        <v>0</v>
      </c>
      <c r="AC67" s="114">
        <f t="shared" si="39"/>
        <v>0</v>
      </c>
      <c r="AD67" s="114">
        <f t="shared" si="39"/>
        <v>0</v>
      </c>
      <c r="AE67" s="114">
        <f t="shared" si="39"/>
        <v>0</v>
      </c>
      <c r="AF67" s="114">
        <f t="shared" si="39"/>
        <v>0</v>
      </c>
      <c r="AG67" s="114">
        <f t="shared" si="39"/>
        <v>0</v>
      </c>
      <c r="AH67" s="114">
        <f t="shared" si="39"/>
        <v>0</v>
      </c>
      <c r="AI67" s="118">
        <f>IF(ISERROR(AH67/J67),0,AH67/J67)</f>
        <v>0</v>
      </c>
      <c r="AJ67" s="118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>
      <c r="A68" s="136" t="s">
        <v>52</v>
      </c>
      <c r="B68" s="137"/>
      <c r="C68" s="137"/>
      <c r="D68" s="137"/>
      <c r="E68" s="138"/>
      <c r="F68" s="17"/>
      <c r="G68" s="18"/>
      <c r="H68" s="19"/>
      <c r="I68" s="19"/>
      <c r="J68" s="7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5" customFormat="1" ht="12.75" hidden="1" customHeight="1" collapsed="1">
      <c r="A79" s="139" t="s">
        <v>53</v>
      </c>
      <c r="B79" s="145"/>
      <c r="C79" s="140"/>
      <c r="D79" s="140"/>
      <c r="E79" s="140"/>
      <c r="F79" s="140"/>
      <c r="G79" s="140"/>
      <c r="H79" s="140"/>
      <c r="I79" s="141"/>
      <c r="J79" s="114">
        <f>SUM(J69:J78)</f>
        <v>0</v>
      </c>
      <c r="K79" s="114">
        <f>SUM(K69:K78)</f>
        <v>0</v>
      </c>
      <c r="L79" s="127"/>
      <c r="M79" s="114">
        <f>SUM(M69:M78)</f>
        <v>0</v>
      </c>
      <c r="N79" s="114">
        <f>SUM(N69:N78)</f>
        <v>0</v>
      </c>
      <c r="O79" s="114">
        <f>SUM(O69:O78)</f>
        <v>0</v>
      </c>
      <c r="P79" s="116"/>
      <c r="Q79" s="117"/>
      <c r="R79" s="114">
        <f t="shared" ref="R79:AH79" si="47">SUM(R69:R78)</f>
        <v>0</v>
      </c>
      <c r="S79" s="114">
        <f t="shared" si="47"/>
        <v>0</v>
      </c>
      <c r="T79" s="114">
        <f t="shared" si="47"/>
        <v>0</v>
      </c>
      <c r="U79" s="114">
        <f t="shared" si="47"/>
        <v>0</v>
      </c>
      <c r="V79" s="114">
        <f t="shared" si="47"/>
        <v>0</v>
      </c>
      <c r="W79" s="114">
        <f t="shared" si="47"/>
        <v>0</v>
      </c>
      <c r="X79" s="114">
        <f t="shared" si="47"/>
        <v>0</v>
      </c>
      <c r="Y79" s="114">
        <f t="shared" si="47"/>
        <v>0</v>
      </c>
      <c r="Z79" s="114">
        <f t="shared" si="47"/>
        <v>0</v>
      </c>
      <c r="AA79" s="114">
        <f t="shared" si="47"/>
        <v>0</v>
      </c>
      <c r="AB79" s="114">
        <f t="shared" si="47"/>
        <v>0</v>
      </c>
      <c r="AC79" s="114">
        <f t="shared" si="47"/>
        <v>0</v>
      </c>
      <c r="AD79" s="114">
        <f t="shared" si="47"/>
        <v>0</v>
      </c>
      <c r="AE79" s="114">
        <f t="shared" si="47"/>
        <v>0</v>
      </c>
      <c r="AF79" s="114">
        <f t="shared" si="47"/>
        <v>0</v>
      </c>
      <c r="AG79" s="114">
        <f t="shared" si="47"/>
        <v>0</v>
      </c>
      <c r="AH79" s="114">
        <f t="shared" si="47"/>
        <v>0</v>
      </c>
      <c r="AI79" s="118">
        <f>IF(ISERROR(AH79/J79),0,AH79/J79)</f>
        <v>0</v>
      </c>
      <c r="AJ79" s="118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>
      <c r="A80" s="136" t="s">
        <v>54</v>
      </c>
      <c r="B80" s="137"/>
      <c r="C80" s="137"/>
      <c r="D80" s="137"/>
      <c r="E80" s="138"/>
      <c r="F80" s="17"/>
      <c r="G80" s="18"/>
      <c r="H80" s="19"/>
      <c r="I80" s="19"/>
      <c r="J80" s="7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5" customFormat="1" ht="12.75" hidden="1" customHeight="1" collapsed="1">
      <c r="A91" s="139" t="s">
        <v>55</v>
      </c>
      <c r="B91" s="145"/>
      <c r="C91" s="140"/>
      <c r="D91" s="140"/>
      <c r="E91" s="140"/>
      <c r="F91" s="140"/>
      <c r="G91" s="140"/>
      <c r="H91" s="140"/>
      <c r="I91" s="141"/>
      <c r="J91" s="114">
        <f>SUM(J81:J90)</f>
        <v>0</v>
      </c>
      <c r="K91" s="114">
        <f>SUM(K81:K90)</f>
        <v>0</v>
      </c>
      <c r="L91" s="127"/>
      <c r="M91" s="114">
        <f>SUM(M81:M90)</f>
        <v>0</v>
      </c>
      <c r="N91" s="114">
        <f>SUM(N81:N90)</f>
        <v>0</v>
      </c>
      <c r="O91" s="114">
        <f>SUM(O81:O90)</f>
        <v>0</v>
      </c>
      <c r="P91" s="116"/>
      <c r="Q91" s="117"/>
      <c r="R91" s="114">
        <f t="shared" ref="R91:AH91" si="55">SUM(R81:R90)</f>
        <v>0</v>
      </c>
      <c r="S91" s="114">
        <f t="shared" si="55"/>
        <v>0</v>
      </c>
      <c r="T91" s="114">
        <f t="shared" si="55"/>
        <v>0</v>
      </c>
      <c r="U91" s="114">
        <f t="shared" si="55"/>
        <v>0</v>
      </c>
      <c r="V91" s="114">
        <f t="shared" si="55"/>
        <v>0</v>
      </c>
      <c r="W91" s="114">
        <f t="shared" si="55"/>
        <v>0</v>
      </c>
      <c r="X91" s="114">
        <f t="shared" si="55"/>
        <v>0</v>
      </c>
      <c r="Y91" s="114">
        <f t="shared" si="55"/>
        <v>0</v>
      </c>
      <c r="Z91" s="114">
        <f t="shared" si="55"/>
        <v>0</v>
      </c>
      <c r="AA91" s="114">
        <f t="shared" si="55"/>
        <v>0</v>
      </c>
      <c r="AB91" s="114">
        <f t="shared" si="55"/>
        <v>0</v>
      </c>
      <c r="AC91" s="114">
        <f t="shared" si="55"/>
        <v>0</v>
      </c>
      <c r="AD91" s="114">
        <f t="shared" si="55"/>
        <v>0</v>
      </c>
      <c r="AE91" s="114">
        <f t="shared" si="55"/>
        <v>0</v>
      </c>
      <c r="AF91" s="114">
        <f t="shared" si="55"/>
        <v>0</v>
      </c>
      <c r="AG91" s="114">
        <f t="shared" si="55"/>
        <v>0</v>
      </c>
      <c r="AH91" s="114">
        <f t="shared" si="55"/>
        <v>0</v>
      </c>
      <c r="AI91" s="118">
        <f>IF(ISERROR(AH91/J91),0,AH91/J91)</f>
        <v>0</v>
      </c>
      <c r="AJ91" s="118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>
      <c r="A92" s="136" t="s">
        <v>56</v>
      </c>
      <c r="B92" s="137"/>
      <c r="C92" s="137"/>
      <c r="D92" s="137"/>
      <c r="E92" s="138"/>
      <c r="F92" s="17"/>
      <c r="G92" s="18"/>
      <c r="H92" s="19"/>
      <c r="I92" s="19"/>
      <c r="J92" s="7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5" customFormat="1" ht="12.75" hidden="1" customHeight="1" collapsed="1">
      <c r="A103" s="139" t="s">
        <v>57</v>
      </c>
      <c r="B103" s="145"/>
      <c r="C103" s="140"/>
      <c r="D103" s="140"/>
      <c r="E103" s="140"/>
      <c r="F103" s="140"/>
      <c r="G103" s="140"/>
      <c r="H103" s="140"/>
      <c r="I103" s="141"/>
      <c r="J103" s="114">
        <f>SUM(J93:J102)</f>
        <v>0</v>
      </c>
      <c r="K103" s="114">
        <f>SUM(K93:K102)</f>
        <v>0</v>
      </c>
      <c r="L103" s="127"/>
      <c r="M103" s="114">
        <f>SUM(M93:M102)</f>
        <v>0</v>
      </c>
      <c r="N103" s="114">
        <f>SUM(N93:N102)</f>
        <v>0</v>
      </c>
      <c r="O103" s="114">
        <f>SUM(O93:O102)</f>
        <v>0</v>
      </c>
      <c r="P103" s="116"/>
      <c r="Q103" s="117"/>
      <c r="R103" s="114">
        <f t="shared" ref="R103:AH103" si="63">SUM(R93:R102)</f>
        <v>0</v>
      </c>
      <c r="S103" s="114">
        <f t="shared" si="63"/>
        <v>0</v>
      </c>
      <c r="T103" s="114">
        <f t="shared" si="63"/>
        <v>0</v>
      </c>
      <c r="U103" s="114">
        <f t="shared" si="63"/>
        <v>0</v>
      </c>
      <c r="V103" s="114">
        <f t="shared" si="63"/>
        <v>0</v>
      </c>
      <c r="W103" s="114">
        <f t="shared" si="63"/>
        <v>0</v>
      </c>
      <c r="X103" s="114">
        <f t="shared" si="63"/>
        <v>0</v>
      </c>
      <c r="Y103" s="114">
        <f t="shared" si="63"/>
        <v>0</v>
      </c>
      <c r="Z103" s="114">
        <f t="shared" si="63"/>
        <v>0</v>
      </c>
      <c r="AA103" s="114">
        <f t="shared" si="63"/>
        <v>0</v>
      </c>
      <c r="AB103" s="114">
        <f t="shared" si="63"/>
        <v>0</v>
      </c>
      <c r="AC103" s="114">
        <f t="shared" si="63"/>
        <v>0</v>
      </c>
      <c r="AD103" s="114">
        <f t="shared" si="63"/>
        <v>0</v>
      </c>
      <c r="AE103" s="114">
        <f t="shared" si="63"/>
        <v>0</v>
      </c>
      <c r="AF103" s="114">
        <f t="shared" si="63"/>
        <v>0</v>
      </c>
      <c r="AG103" s="114">
        <f t="shared" si="63"/>
        <v>0</v>
      </c>
      <c r="AH103" s="114">
        <f t="shared" si="63"/>
        <v>0</v>
      </c>
      <c r="AI103" s="118">
        <f>IF(ISERROR(AH103/J103),0,AH103/J103)</f>
        <v>0</v>
      </c>
      <c r="AJ103" s="118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>
      <c r="A104" s="136" t="s">
        <v>58</v>
      </c>
      <c r="B104" s="137"/>
      <c r="C104" s="137"/>
      <c r="D104" s="137"/>
      <c r="E104" s="138"/>
      <c r="F104" s="17"/>
      <c r="G104" s="18"/>
      <c r="H104" s="19"/>
      <c r="I104" s="19"/>
      <c r="J104" s="7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6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5" customFormat="1" ht="12.75" hidden="1" customHeight="1" collapsed="1">
      <c r="A115" s="139" t="s">
        <v>59</v>
      </c>
      <c r="B115" s="145"/>
      <c r="C115" s="140"/>
      <c r="D115" s="140"/>
      <c r="E115" s="140"/>
      <c r="F115" s="140"/>
      <c r="G115" s="140"/>
      <c r="H115" s="140"/>
      <c r="I115" s="141"/>
      <c r="J115" s="114">
        <f>SUM(J105:J114)</f>
        <v>0</v>
      </c>
      <c r="K115" s="114">
        <f>SUM(K105:K114)</f>
        <v>0</v>
      </c>
      <c r="L115" s="127"/>
      <c r="M115" s="114">
        <f>SUM(M105:M114)</f>
        <v>0</v>
      </c>
      <c r="N115" s="114">
        <f>SUM(N105:N114)</f>
        <v>0</v>
      </c>
      <c r="O115" s="114">
        <f>SUM(O105:O114)</f>
        <v>0</v>
      </c>
      <c r="P115" s="116"/>
      <c r="Q115" s="117"/>
      <c r="R115" s="114">
        <f t="shared" ref="R115:AH115" si="71">SUM(R105:R114)</f>
        <v>0</v>
      </c>
      <c r="S115" s="114">
        <f t="shared" si="71"/>
        <v>0</v>
      </c>
      <c r="T115" s="114">
        <f t="shared" si="71"/>
        <v>0</v>
      </c>
      <c r="U115" s="114">
        <f t="shared" si="71"/>
        <v>0</v>
      </c>
      <c r="V115" s="114">
        <f t="shared" si="71"/>
        <v>0</v>
      </c>
      <c r="W115" s="114">
        <f t="shared" si="71"/>
        <v>0</v>
      </c>
      <c r="X115" s="114">
        <f t="shared" si="71"/>
        <v>0</v>
      </c>
      <c r="Y115" s="114">
        <f t="shared" si="71"/>
        <v>0</v>
      </c>
      <c r="Z115" s="114">
        <f t="shared" si="71"/>
        <v>0</v>
      </c>
      <c r="AA115" s="114">
        <f t="shared" si="71"/>
        <v>0</v>
      </c>
      <c r="AB115" s="114">
        <f t="shared" si="71"/>
        <v>0</v>
      </c>
      <c r="AC115" s="114">
        <f t="shared" si="71"/>
        <v>0</v>
      </c>
      <c r="AD115" s="114">
        <f t="shared" si="71"/>
        <v>0</v>
      </c>
      <c r="AE115" s="114">
        <f t="shared" si="71"/>
        <v>0</v>
      </c>
      <c r="AF115" s="114">
        <f t="shared" si="71"/>
        <v>0</v>
      </c>
      <c r="AG115" s="114">
        <f t="shared" si="71"/>
        <v>0</v>
      </c>
      <c r="AH115" s="114">
        <f t="shared" si="71"/>
        <v>0</v>
      </c>
      <c r="AI115" s="118">
        <f>IF(ISERROR(AH115/J115),0,AH115/J115)</f>
        <v>0</v>
      </c>
      <c r="AJ115" s="118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>
      <c r="A116" s="136" t="s">
        <v>60</v>
      </c>
      <c r="B116" s="137"/>
      <c r="C116" s="137"/>
      <c r="D116" s="137"/>
      <c r="E116" s="138"/>
      <c r="F116" s="17"/>
      <c r="G116" s="18"/>
      <c r="H116" s="19"/>
      <c r="I116" s="19"/>
      <c r="J116" s="7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6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5" customFormat="1" ht="12.75" hidden="1" customHeight="1" collapsed="1">
      <c r="A127" s="139" t="s">
        <v>61</v>
      </c>
      <c r="B127" s="145"/>
      <c r="C127" s="140"/>
      <c r="D127" s="140"/>
      <c r="E127" s="140"/>
      <c r="F127" s="140"/>
      <c r="G127" s="140"/>
      <c r="H127" s="140"/>
      <c r="I127" s="141"/>
      <c r="J127" s="114">
        <f>SUM(J117:J126)</f>
        <v>0</v>
      </c>
      <c r="K127" s="114">
        <f>SUM(K117:K126)</f>
        <v>0</v>
      </c>
      <c r="L127" s="127"/>
      <c r="M127" s="114">
        <f>SUM(M117:M126)</f>
        <v>0</v>
      </c>
      <c r="N127" s="114">
        <f>SUM(N117:N126)</f>
        <v>0</v>
      </c>
      <c r="O127" s="114">
        <f>SUM(O117:O126)</f>
        <v>0</v>
      </c>
      <c r="P127" s="116"/>
      <c r="Q127" s="117"/>
      <c r="R127" s="114">
        <f t="shared" ref="R127:AH127" si="79">SUM(R117:R126)</f>
        <v>0</v>
      </c>
      <c r="S127" s="114">
        <f t="shared" si="79"/>
        <v>0</v>
      </c>
      <c r="T127" s="114">
        <f t="shared" si="79"/>
        <v>0</v>
      </c>
      <c r="U127" s="114">
        <f t="shared" si="79"/>
        <v>0</v>
      </c>
      <c r="V127" s="114">
        <f t="shared" si="79"/>
        <v>0</v>
      </c>
      <c r="W127" s="114">
        <f t="shared" si="79"/>
        <v>0</v>
      </c>
      <c r="X127" s="114">
        <f t="shared" si="79"/>
        <v>0</v>
      </c>
      <c r="Y127" s="114">
        <f t="shared" si="79"/>
        <v>0</v>
      </c>
      <c r="Z127" s="114">
        <f t="shared" si="79"/>
        <v>0</v>
      </c>
      <c r="AA127" s="114">
        <f t="shared" si="79"/>
        <v>0</v>
      </c>
      <c r="AB127" s="114">
        <f t="shared" si="79"/>
        <v>0</v>
      </c>
      <c r="AC127" s="114">
        <f t="shared" si="79"/>
        <v>0</v>
      </c>
      <c r="AD127" s="114">
        <f t="shared" si="79"/>
        <v>0</v>
      </c>
      <c r="AE127" s="114">
        <f t="shared" si="79"/>
        <v>0</v>
      </c>
      <c r="AF127" s="114">
        <f t="shared" si="79"/>
        <v>0</v>
      </c>
      <c r="AG127" s="114">
        <f t="shared" si="79"/>
        <v>0</v>
      </c>
      <c r="AH127" s="114">
        <f t="shared" si="79"/>
        <v>0</v>
      </c>
      <c r="AI127" s="118">
        <f>IF(ISERROR(AH127/J127),0,AH127/J127)</f>
        <v>0</v>
      </c>
      <c r="AJ127" s="118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>
      <c r="A128" s="136" t="s">
        <v>62</v>
      </c>
      <c r="B128" s="137"/>
      <c r="C128" s="137"/>
      <c r="D128" s="137"/>
      <c r="E128" s="138"/>
      <c r="F128" s="17"/>
      <c r="G128" s="18"/>
      <c r="H128" s="19"/>
      <c r="I128" s="19"/>
      <c r="J128" s="7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5" customFormat="1" ht="12.75" hidden="1" customHeight="1" collapsed="1">
      <c r="A139" s="146" t="s">
        <v>63</v>
      </c>
      <c r="B139" s="146"/>
      <c r="C139" s="146"/>
      <c r="D139" s="146"/>
      <c r="E139" s="146"/>
      <c r="F139" s="146"/>
      <c r="G139" s="146"/>
      <c r="H139" s="146"/>
      <c r="I139" s="146"/>
      <c r="J139" s="114">
        <v>0</v>
      </c>
      <c r="K139" s="114">
        <v>0</v>
      </c>
      <c r="L139" s="127"/>
      <c r="M139" s="114">
        <f>SUM(M129:M138)</f>
        <v>0</v>
      </c>
      <c r="N139" s="114">
        <f>SUM(N129:N138)</f>
        <v>0</v>
      </c>
      <c r="O139" s="114">
        <f>SUM(O129:O138)</f>
        <v>0</v>
      </c>
      <c r="P139" s="116"/>
      <c r="Q139" s="117"/>
      <c r="R139" s="114">
        <f t="shared" ref="R139:AH139" si="87">SUM(R129:R138)</f>
        <v>0</v>
      </c>
      <c r="S139" s="114">
        <f t="shared" si="87"/>
        <v>0</v>
      </c>
      <c r="T139" s="114">
        <f t="shared" si="87"/>
        <v>0</v>
      </c>
      <c r="U139" s="114">
        <f t="shared" si="87"/>
        <v>0</v>
      </c>
      <c r="V139" s="114">
        <f t="shared" si="87"/>
        <v>0</v>
      </c>
      <c r="W139" s="114">
        <f t="shared" si="87"/>
        <v>0</v>
      </c>
      <c r="X139" s="114">
        <f t="shared" si="87"/>
        <v>0</v>
      </c>
      <c r="Y139" s="114">
        <f t="shared" si="87"/>
        <v>0</v>
      </c>
      <c r="Z139" s="114">
        <f t="shared" si="87"/>
        <v>0</v>
      </c>
      <c r="AA139" s="114">
        <f t="shared" si="87"/>
        <v>0</v>
      </c>
      <c r="AB139" s="114">
        <f t="shared" si="87"/>
        <v>0</v>
      </c>
      <c r="AC139" s="114">
        <f t="shared" si="87"/>
        <v>0</v>
      </c>
      <c r="AD139" s="114">
        <f t="shared" si="87"/>
        <v>0</v>
      </c>
      <c r="AE139" s="114">
        <f t="shared" si="87"/>
        <v>0</v>
      </c>
      <c r="AF139" s="114">
        <f t="shared" si="87"/>
        <v>0</v>
      </c>
      <c r="AG139" s="114">
        <f t="shared" si="87"/>
        <v>0</v>
      </c>
      <c r="AH139" s="114">
        <f t="shared" si="87"/>
        <v>0</v>
      </c>
      <c r="AI139" s="118">
        <f>IF(ISERROR(AH139/J139),0,AH139/J139)</f>
        <v>0</v>
      </c>
      <c r="AJ139" s="118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>
      <c r="A140" s="147" t="s">
        <v>64</v>
      </c>
      <c r="B140" s="148"/>
      <c r="C140" s="148"/>
      <c r="D140" s="148"/>
      <c r="E140" s="149"/>
      <c r="F140" s="42"/>
      <c r="G140" s="43"/>
      <c r="H140" s="44"/>
      <c r="I140" s="44"/>
      <c r="J140" s="7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5" customFormat="1" ht="12.75" hidden="1" customHeight="1" collapsed="1">
      <c r="A151" s="139" t="s">
        <v>65</v>
      </c>
      <c r="B151" s="140"/>
      <c r="C151" s="140"/>
      <c r="D151" s="140"/>
      <c r="E151" s="140"/>
      <c r="F151" s="140"/>
      <c r="G151" s="140"/>
      <c r="H151" s="140"/>
      <c r="I151" s="141"/>
      <c r="J151" s="114">
        <f>SUM(J141:J150)</f>
        <v>0</v>
      </c>
      <c r="K151" s="114">
        <f>SUM(K141:K150)</f>
        <v>0</v>
      </c>
      <c r="L151" s="127"/>
      <c r="M151" s="114">
        <f>SUM(M141:M150)</f>
        <v>0</v>
      </c>
      <c r="N151" s="114">
        <f>SUM(N141:N150)</f>
        <v>0</v>
      </c>
      <c r="O151" s="114">
        <f>SUM(O141:O150)</f>
        <v>0</v>
      </c>
      <c r="P151" s="116"/>
      <c r="Q151" s="117"/>
      <c r="R151" s="114">
        <f t="shared" ref="R151:AH151" si="95">SUM(R141:R150)</f>
        <v>0</v>
      </c>
      <c r="S151" s="114">
        <f t="shared" si="95"/>
        <v>0</v>
      </c>
      <c r="T151" s="114">
        <f t="shared" si="95"/>
        <v>0</v>
      </c>
      <c r="U151" s="114">
        <f t="shared" si="95"/>
        <v>0</v>
      </c>
      <c r="V151" s="114">
        <f t="shared" si="95"/>
        <v>0</v>
      </c>
      <c r="W151" s="114">
        <f t="shared" si="95"/>
        <v>0</v>
      </c>
      <c r="X151" s="114">
        <f t="shared" si="95"/>
        <v>0</v>
      </c>
      <c r="Y151" s="114">
        <f t="shared" si="95"/>
        <v>0</v>
      </c>
      <c r="Z151" s="114">
        <f t="shared" si="95"/>
        <v>0</v>
      </c>
      <c r="AA151" s="114">
        <f t="shared" si="95"/>
        <v>0</v>
      </c>
      <c r="AB151" s="114">
        <f t="shared" si="95"/>
        <v>0</v>
      </c>
      <c r="AC151" s="114">
        <f t="shared" si="95"/>
        <v>0</v>
      </c>
      <c r="AD151" s="114">
        <f t="shared" si="95"/>
        <v>0</v>
      </c>
      <c r="AE151" s="114">
        <f t="shared" si="95"/>
        <v>0</v>
      </c>
      <c r="AF151" s="114">
        <f t="shared" si="95"/>
        <v>0</v>
      </c>
      <c r="AG151" s="114">
        <f t="shared" si="95"/>
        <v>0</v>
      </c>
      <c r="AH151" s="114">
        <f t="shared" si="95"/>
        <v>0</v>
      </c>
      <c r="AI151" s="118">
        <f>IF(ISERROR(AH151/J151),0,AH151/J151)</f>
        <v>0</v>
      </c>
      <c r="AJ151" s="118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>
      <c r="A152" s="136" t="s">
        <v>66</v>
      </c>
      <c r="B152" s="137"/>
      <c r="C152" s="137"/>
      <c r="D152" s="137"/>
      <c r="E152" s="138"/>
      <c r="F152" s="17"/>
      <c r="G152" s="18"/>
      <c r="H152" s="19"/>
      <c r="I152" s="19"/>
      <c r="J152" s="7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5" customFormat="1" ht="12.75" hidden="1" customHeight="1" collapsed="1">
      <c r="A163" s="139" t="s">
        <v>67</v>
      </c>
      <c r="B163" s="140"/>
      <c r="C163" s="140"/>
      <c r="D163" s="140"/>
      <c r="E163" s="140"/>
      <c r="F163" s="140"/>
      <c r="G163" s="140"/>
      <c r="H163" s="140"/>
      <c r="I163" s="141"/>
      <c r="J163" s="114">
        <f>SUM(J153:J162)</f>
        <v>0</v>
      </c>
      <c r="K163" s="114">
        <f>SUM(K153:K162)</f>
        <v>0</v>
      </c>
      <c r="L163" s="127"/>
      <c r="M163" s="114">
        <f>SUM(M153:M162)</f>
        <v>0</v>
      </c>
      <c r="N163" s="114">
        <f>SUM(N153:N162)</f>
        <v>0</v>
      </c>
      <c r="O163" s="114">
        <f>SUM(O153:O162)</f>
        <v>0</v>
      </c>
      <c r="P163" s="116"/>
      <c r="Q163" s="117"/>
      <c r="R163" s="114">
        <f t="shared" ref="R163:AH163" si="103">SUM(R153:R162)</f>
        <v>0</v>
      </c>
      <c r="S163" s="114">
        <f t="shared" si="103"/>
        <v>0</v>
      </c>
      <c r="T163" s="114">
        <f t="shared" si="103"/>
        <v>0</v>
      </c>
      <c r="U163" s="114">
        <f t="shared" si="103"/>
        <v>0</v>
      </c>
      <c r="V163" s="114">
        <f t="shared" si="103"/>
        <v>0</v>
      </c>
      <c r="W163" s="114">
        <f t="shared" si="103"/>
        <v>0</v>
      </c>
      <c r="X163" s="114">
        <f t="shared" si="103"/>
        <v>0</v>
      </c>
      <c r="Y163" s="114">
        <f t="shared" si="103"/>
        <v>0</v>
      </c>
      <c r="Z163" s="114">
        <f t="shared" si="103"/>
        <v>0</v>
      </c>
      <c r="AA163" s="114">
        <f t="shared" si="103"/>
        <v>0</v>
      </c>
      <c r="AB163" s="114">
        <f t="shared" si="103"/>
        <v>0</v>
      </c>
      <c r="AC163" s="114">
        <f t="shared" si="103"/>
        <v>0</v>
      </c>
      <c r="AD163" s="114">
        <f t="shared" si="103"/>
        <v>0</v>
      </c>
      <c r="AE163" s="114">
        <f t="shared" si="103"/>
        <v>0</v>
      </c>
      <c r="AF163" s="114">
        <f t="shared" si="103"/>
        <v>0</v>
      </c>
      <c r="AG163" s="114">
        <f t="shared" si="103"/>
        <v>0</v>
      </c>
      <c r="AH163" s="114">
        <f t="shared" si="103"/>
        <v>0</v>
      </c>
      <c r="AI163" s="118">
        <f>IF(ISERROR(AH163/J163),0,AH163/J163)</f>
        <v>0</v>
      </c>
      <c r="AJ163" s="118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>
      <c r="A164" s="136" t="s">
        <v>68</v>
      </c>
      <c r="B164" s="137"/>
      <c r="C164" s="137"/>
      <c r="D164" s="137"/>
      <c r="E164" s="138"/>
      <c r="F164" s="17"/>
      <c r="G164" s="18"/>
      <c r="H164" s="19"/>
      <c r="I164" s="19"/>
      <c r="J164" s="7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5" customFormat="1" ht="12.75" hidden="1" customHeight="1" collapsed="1">
      <c r="A175" s="139" t="s">
        <v>69</v>
      </c>
      <c r="B175" s="140"/>
      <c r="C175" s="140"/>
      <c r="D175" s="140"/>
      <c r="E175" s="140"/>
      <c r="F175" s="140"/>
      <c r="G175" s="140"/>
      <c r="H175" s="140"/>
      <c r="I175" s="141"/>
      <c r="J175" s="114">
        <f>SUM(J165:J174)</f>
        <v>0</v>
      </c>
      <c r="K175" s="114">
        <f>SUM(K165:K174)</f>
        <v>0</v>
      </c>
      <c r="L175" s="127"/>
      <c r="M175" s="114">
        <f>SUM(M165:M174)</f>
        <v>0</v>
      </c>
      <c r="N175" s="114">
        <f>SUM(N165:N174)</f>
        <v>0</v>
      </c>
      <c r="O175" s="114">
        <f>SUM(O165:O174)</f>
        <v>0</v>
      </c>
      <c r="P175" s="116"/>
      <c r="Q175" s="117"/>
      <c r="R175" s="114">
        <f t="shared" ref="R175:AH175" si="111">SUM(R165:R174)</f>
        <v>0</v>
      </c>
      <c r="S175" s="114">
        <f t="shared" si="111"/>
        <v>0</v>
      </c>
      <c r="T175" s="114">
        <f t="shared" si="111"/>
        <v>0</v>
      </c>
      <c r="U175" s="114">
        <f t="shared" si="111"/>
        <v>0</v>
      </c>
      <c r="V175" s="114">
        <f t="shared" si="111"/>
        <v>0</v>
      </c>
      <c r="W175" s="114">
        <f t="shared" si="111"/>
        <v>0</v>
      </c>
      <c r="X175" s="114">
        <f t="shared" si="111"/>
        <v>0</v>
      </c>
      <c r="Y175" s="114">
        <f t="shared" si="111"/>
        <v>0</v>
      </c>
      <c r="Z175" s="114">
        <f t="shared" si="111"/>
        <v>0</v>
      </c>
      <c r="AA175" s="114">
        <f t="shared" si="111"/>
        <v>0</v>
      </c>
      <c r="AB175" s="114">
        <f t="shared" si="111"/>
        <v>0</v>
      </c>
      <c r="AC175" s="114">
        <f t="shared" si="111"/>
        <v>0</v>
      </c>
      <c r="AD175" s="114">
        <f t="shared" si="111"/>
        <v>0</v>
      </c>
      <c r="AE175" s="114">
        <f t="shared" si="111"/>
        <v>0</v>
      </c>
      <c r="AF175" s="114">
        <f t="shared" si="111"/>
        <v>0</v>
      </c>
      <c r="AG175" s="114">
        <f t="shared" si="111"/>
        <v>0</v>
      </c>
      <c r="AH175" s="114">
        <f t="shared" si="111"/>
        <v>0</v>
      </c>
      <c r="AI175" s="118">
        <f>IF(ISERROR(AH175/J175),0,AH175/J175)</f>
        <v>0</v>
      </c>
      <c r="AJ175" s="118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>
      <c r="A176" s="136" t="s">
        <v>70</v>
      </c>
      <c r="B176" s="137"/>
      <c r="C176" s="137"/>
      <c r="D176" s="137"/>
      <c r="E176" s="138"/>
      <c r="F176" s="17"/>
      <c r="G176" s="18"/>
      <c r="H176" s="19"/>
      <c r="I176" s="19"/>
      <c r="J176" s="7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5" customFormat="1" ht="12.75" hidden="1" customHeight="1" collapsed="1">
      <c r="A187" s="139" t="s">
        <v>71</v>
      </c>
      <c r="B187" s="140"/>
      <c r="C187" s="140"/>
      <c r="D187" s="140"/>
      <c r="E187" s="140"/>
      <c r="F187" s="140"/>
      <c r="G187" s="140"/>
      <c r="H187" s="140"/>
      <c r="I187" s="141"/>
      <c r="J187" s="114">
        <f>SUM(J177:J186)</f>
        <v>0</v>
      </c>
      <c r="K187" s="114">
        <f>SUM(K177:K186)</f>
        <v>0</v>
      </c>
      <c r="L187" s="127"/>
      <c r="M187" s="114">
        <f>SUM(M177:M186)</f>
        <v>0</v>
      </c>
      <c r="N187" s="114">
        <f>SUM(N177:N186)</f>
        <v>0</v>
      </c>
      <c r="O187" s="114">
        <f>SUM(O177:O186)</f>
        <v>0</v>
      </c>
      <c r="P187" s="116"/>
      <c r="Q187" s="117"/>
      <c r="R187" s="114">
        <f t="shared" ref="R187:AH187" si="119">SUM(R177:R186)</f>
        <v>0</v>
      </c>
      <c r="S187" s="114">
        <f t="shared" si="119"/>
        <v>0</v>
      </c>
      <c r="T187" s="114">
        <f t="shared" si="119"/>
        <v>0</v>
      </c>
      <c r="U187" s="114">
        <f t="shared" si="119"/>
        <v>0</v>
      </c>
      <c r="V187" s="114">
        <f t="shared" si="119"/>
        <v>0</v>
      </c>
      <c r="W187" s="114">
        <f t="shared" si="119"/>
        <v>0</v>
      </c>
      <c r="X187" s="114">
        <f t="shared" si="119"/>
        <v>0</v>
      </c>
      <c r="Y187" s="114">
        <f t="shared" si="119"/>
        <v>0</v>
      </c>
      <c r="Z187" s="114">
        <f t="shared" si="119"/>
        <v>0</v>
      </c>
      <c r="AA187" s="114">
        <f t="shared" si="119"/>
        <v>0</v>
      </c>
      <c r="AB187" s="114">
        <f t="shared" si="119"/>
        <v>0</v>
      </c>
      <c r="AC187" s="114">
        <f t="shared" si="119"/>
        <v>0</v>
      </c>
      <c r="AD187" s="114">
        <f t="shared" si="119"/>
        <v>0</v>
      </c>
      <c r="AE187" s="114">
        <f t="shared" si="119"/>
        <v>0</v>
      </c>
      <c r="AF187" s="114">
        <f t="shared" si="119"/>
        <v>0</v>
      </c>
      <c r="AG187" s="114">
        <f t="shared" si="119"/>
        <v>0</v>
      </c>
      <c r="AH187" s="114">
        <f t="shared" si="119"/>
        <v>0</v>
      </c>
      <c r="AI187" s="118">
        <f>IF(ISERROR(AH187/J187),0,AH187/J187)</f>
        <v>0</v>
      </c>
      <c r="AJ187" s="118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136" t="s">
        <v>72</v>
      </c>
      <c r="B188" s="137"/>
      <c r="C188" s="137"/>
      <c r="D188" s="137"/>
      <c r="E188" s="138"/>
      <c r="F188" s="17"/>
      <c r="G188" s="18"/>
      <c r="H188" s="19"/>
      <c r="I188" s="19"/>
      <c r="J188" s="189">
        <v>13643101000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>
      <c r="A189" s="26">
        <v>1</v>
      </c>
      <c r="B189" s="26"/>
      <c r="C189" s="54" t="s">
        <v>175</v>
      </c>
      <c r="D189" s="55">
        <v>42761</v>
      </c>
      <c r="E189" s="15" t="s">
        <v>101</v>
      </c>
      <c r="F189" s="65" t="s">
        <v>100</v>
      </c>
      <c r="G189" s="63" t="s">
        <v>102</v>
      </c>
      <c r="H189" s="69"/>
      <c r="I189" s="2">
        <v>43100</v>
      </c>
      <c r="J189" s="190"/>
      <c r="K189" s="58">
        <v>13643101000</v>
      </c>
      <c r="L189" s="1"/>
      <c r="M189" s="57"/>
      <c r="N189" s="64"/>
      <c r="O189" s="57"/>
      <c r="P189" s="53"/>
      <c r="Q189" s="53"/>
      <c r="R189" s="31"/>
      <c r="S189" s="31">
        <v>6821550000</v>
      </c>
      <c r="T189" s="31"/>
      <c r="U189" s="32">
        <f>SUM(R189:T189)</f>
        <v>6821550000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 t="shared" ref="AH189" si="120">SUM(U189,Y189,AC189,AG189)</f>
        <v>6821550000</v>
      </c>
      <c r="AI189" s="33">
        <f>IF(ISERROR(AH189/J188),0,AH189/J188)</f>
        <v>0.49999996335144042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5" customFormat="1">
      <c r="A190" s="139" t="s">
        <v>73</v>
      </c>
      <c r="B190" s="140"/>
      <c r="C190" s="140"/>
      <c r="D190" s="140"/>
      <c r="E190" s="140"/>
      <c r="F190" s="140"/>
      <c r="G190" s="140"/>
      <c r="H190" s="140"/>
      <c r="I190" s="141"/>
      <c r="J190" s="114">
        <f>J188</f>
        <v>13643101000</v>
      </c>
      <c r="K190" s="114">
        <f>SUM(K189:K189)</f>
        <v>13643101000</v>
      </c>
      <c r="L190" s="127"/>
      <c r="M190" s="114">
        <f>SUM(M189:M189)</f>
        <v>0</v>
      </c>
      <c r="N190" s="114">
        <f>SUM(N189:N189)</f>
        <v>0</v>
      </c>
      <c r="O190" s="114">
        <f>SUM(O189:O189)</f>
        <v>0</v>
      </c>
      <c r="P190" s="116"/>
      <c r="Q190" s="117"/>
      <c r="R190" s="114">
        <f>SUM(R189:R189)</f>
        <v>0</v>
      </c>
      <c r="S190" s="114">
        <f>SUM(S189:S189)</f>
        <v>6821550000</v>
      </c>
      <c r="T190" s="114">
        <f>SUM(T189:T189)</f>
        <v>0</v>
      </c>
      <c r="U190" s="114">
        <f t="shared" ref="U190:AF190" si="121">SUM(U189:X189)</f>
        <v>6821550000</v>
      </c>
      <c r="V190" s="114">
        <f t="shared" si="121"/>
        <v>0</v>
      </c>
      <c r="W190" s="114">
        <f t="shared" si="121"/>
        <v>0</v>
      </c>
      <c r="X190" s="114">
        <f t="shared" si="121"/>
        <v>0</v>
      </c>
      <c r="Y190" s="114">
        <f t="shared" si="121"/>
        <v>0</v>
      </c>
      <c r="Z190" s="114">
        <f t="shared" si="121"/>
        <v>0</v>
      </c>
      <c r="AA190" s="114">
        <f t="shared" si="121"/>
        <v>0</v>
      </c>
      <c r="AB190" s="114">
        <f t="shared" si="121"/>
        <v>0</v>
      </c>
      <c r="AC190" s="114">
        <f t="shared" si="121"/>
        <v>0</v>
      </c>
      <c r="AD190" s="114">
        <f t="shared" si="121"/>
        <v>0</v>
      </c>
      <c r="AE190" s="114">
        <f t="shared" si="121"/>
        <v>6821550000</v>
      </c>
      <c r="AF190" s="114">
        <f t="shared" si="121"/>
        <v>6821550000.5</v>
      </c>
      <c r="AG190" s="114">
        <f>SUM(AG189:AG189)</f>
        <v>0</v>
      </c>
      <c r="AH190" s="114">
        <f>SUM(AH189:AH189)</f>
        <v>6821550000</v>
      </c>
      <c r="AI190" s="118">
        <f>IF(ISERROR(AH190/J190),0,AH190/J190)</f>
        <v>0.49999996335144042</v>
      </c>
      <c r="AJ190" s="118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1" customFormat="1" ht="15" customHeight="1">
      <c r="A191" s="142" t="str">
        <f>"TOTAL ASIG."&amp;" "&amp;$A$5</f>
        <v>TOTAL ASIG. 24-02-014 "Programa de Apoyo al Microemprendimiento"</v>
      </c>
      <c r="B191" s="143"/>
      <c r="C191" s="143"/>
      <c r="D191" s="143"/>
      <c r="E191" s="143"/>
      <c r="F191" s="143"/>
      <c r="G191" s="143"/>
      <c r="H191" s="143"/>
      <c r="I191" s="144"/>
      <c r="J191" s="119">
        <f>SUM(J19,J31,J43,J55,J67,J79,J91,J103,J115,J127,J139,J151,J163,J175,J187,J190)</f>
        <v>13643101000</v>
      </c>
      <c r="K191" s="119">
        <f>+K19+K31+K43+K55+K67+K79+K91+K103+K115+K127+K139+K151+K187+K163+K175+K190</f>
        <v>13643101000</v>
      </c>
      <c r="L191" s="120"/>
      <c r="M191" s="119">
        <f>+M19+M31+M43+M55+M67+M79+M91+M103+M115+M127+M139+M151+M187+M163+M175+M190</f>
        <v>0</v>
      </c>
      <c r="N191" s="119">
        <f>+N19+N31+N43+N55+N67+N79+N91+N103+N115+N127+N139+N151+N187+N163+N175+N190</f>
        <v>0</v>
      </c>
      <c r="O191" s="119">
        <f>+O19+O31+O43+O55+O67+O79+O91+O103+O115+O127+O139+O151+O187+O163+O175+O190</f>
        <v>0</v>
      </c>
      <c r="P191" s="121"/>
      <c r="Q191" s="128"/>
      <c r="R191" s="119">
        <f t="shared" ref="R191:AH191" si="122">+R19+R31+R43+R55+R67+R79+R91+R103+R115+R127+R139+R151+R187+R163+R175+R190</f>
        <v>0</v>
      </c>
      <c r="S191" s="119">
        <f t="shared" si="122"/>
        <v>6821550000</v>
      </c>
      <c r="T191" s="119">
        <f t="shared" si="122"/>
        <v>0</v>
      </c>
      <c r="U191" s="119">
        <f t="shared" si="122"/>
        <v>6821550000</v>
      </c>
      <c r="V191" s="119">
        <f t="shared" si="122"/>
        <v>0</v>
      </c>
      <c r="W191" s="119">
        <f t="shared" si="122"/>
        <v>0</v>
      </c>
      <c r="X191" s="119">
        <f t="shared" si="122"/>
        <v>0</v>
      </c>
      <c r="Y191" s="119">
        <f t="shared" si="122"/>
        <v>0</v>
      </c>
      <c r="Z191" s="119">
        <f t="shared" si="122"/>
        <v>0</v>
      </c>
      <c r="AA191" s="119">
        <f t="shared" si="122"/>
        <v>0</v>
      </c>
      <c r="AB191" s="119">
        <f t="shared" si="122"/>
        <v>0</v>
      </c>
      <c r="AC191" s="119">
        <f t="shared" si="122"/>
        <v>0</v>
      </c>
      <c r="AD191" s="119">
        <f t="shared" si="122"/>
        <v>0</v>
      </c>
      <c r="AE191" s="119">
        <f t="shared" si="122"/>
        <v>6821550000</v>
      </c>
      <c r="AF191" s="119">
        <f t="shared" si="122"/>
        <v>6821550000.5</v>
      </c>
      <c r="AG191" s="119">
        <f t="shared" si="122"/>
        <v>0</v>
      </c>
      <c r="AH191" s="119">
        <f t="shared" si="122"/>
        <v>6821550000</v>
      </c>
      <c r="AI191" s="123">
        <f>IF(ISERROR(AH191/J191),0,AH191/J191)</f>
        <v>0.49999996335144042</v>
      </c>
      <c r="AJ191" s="123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J188:J189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textLength" operator="lessThanOrEqual" allowBlank="1" showInputMessage="1" showErrorMessage="1" errorTitle="MÁXIMO DE CARACTERES SOBREPASADO" error="Sólo 255 caracteres por celdas" sqref="E9:G18 F189:G189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P45:Q54 C59:C66 N57:N58 L9:L18 P9:Q18 E21:G30 L21:L30 P21:Q30 E33:G42 L33:L42 P33:Q42 E45:G54 L45:L54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Z189:AB189 M59:N66 M106:N114 M189 M118:N126 AD189:AF189 V189:X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82" orientation="landscape" r:id="rId1"/>
  <ignoredErrors>
    <ignoredError sqref="U190" formula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zoomScaleNormal="100" workbookViewId="0">
      <selection activeCell="A24" sqref="A24:Y24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+'24-02-014-002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+'24-02-014-002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+'24-02-014-002 Ind. Proy'!A5:U5</f>
        <v>24-02-014 "Programa de Apoyo al Microemprendimiento"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26" t="s">
        <v>25</v>
      </c>
      <c r="E7" s="126" t="s">
        <v>26</v>
      </c>
      <c r="F7" s="126" t="s">
        <v>27</v>
      </c>
      <c r="G7" s="126" t="s">
        <v>28</v>
      </c>
      <c r="H7" s="126" t="s">
        <v>29</v>
      </c>
      <c r="I7" s="126" t="s">
        <v>30</v>
      </c>
      <c r="J7" s="159"/>
      <c r="K7" s="126" t="s">
        <v>31</v>
      </c>
      <c r="L7" s="126" t="s">
        <v>32</v>
      </c>
      <c r="M7" s="126" t="s">
        <v>33</v>
      </c>
      <c r="N7" s="159"/>
      <c r="O7" s="126" t="s">
        <v>34</v>
      </c>
      <c r="P7" s="126" t="s">
        <v>35</v>
      </c>
      <c r="Q7" s="126" t="s">
        <v>36</v>
      </c>
      <c r="R7" s="159"/>
      <c r="S7" s="126" t="s">
        <v>37</v>
      </c>
      <c r="T7" s="126" t="s">
        <v>38</v>
      </c>
      <c r="U7" s="126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+'24-02-014-002 Ind. Proy'!J19</f>
        <v>0</v>
      </c>
      <c r="C8" s="10">
        <f>+'24-02-014-002 Ind. Proy'!K19</f>
        <v>0</v>
      </c>
      <c r="D8" s="10">
        <f>+'24-02-014-002 Ind. Proy'!M19</f>
        <v>0</v>
      </c>
      <c r="E8" s="10">
        <f>+'24-02-014-002 Ind. Proy'!N19</f>
        <v>0</v>
      </c>
      <c r="F8" s="10">
        <f>+'24-02-014-002 Ind. Proy'!O19</f>
        <v>0</v>
      </c>
      <c r="G8" s="10">
        <f>+'24-02-014-002 Ind. Proy'!R19</f>
        <v>0</v>
      </c>
      <c r="H8" s="10">
        <f>+'24-02-014-002 Ind. Proy'!S19</f>
        <v>0</v>
      </c>
      <c r="I8" s="10">
        <f>+'24-02-014-002 Ind. Proy'!T19</f>
        <v>0</v>
      </c>
      <c r="J8" s="10">
        <f>+'24-02-014-002 Ind. Proy'!U19</f>
        <v>0</v>
      </c>
      <c r="K8" s="10">
        <f>+'24-02-014-002 Ind. Proy'!V19</f>
        <v>0</v>
      </c>
      <c r="L8" s="10">
        <f>+'24-02-014-002 Ind. Proy'!W19</f>
        <v>0</v>
      </c>
      <c r="M8" s="10">
        <f>+'24-02-014-002 Ind. Proy'!X19</f>
        <v>0</v>
      </c>
      <c r="N8" s="10">
        <f>+'24-02-014-002 Ind. Proy'!Y19</f>
        <v>0</v>
      </c>
      <c r="O8" s="10">
        <f>+'24-02-014-002 Ind. Proy'!Z19</f>
        <v>0</v>
      </c>
      <c r="P8" s="10">
        <f>+'24-02-014-002 Ind. Proy'!AA19</f>
        <v>0</v>
      </c>
      <c r="Q8" s="10">
        <f>+'24-02-014-002 Ind. Proy'!AB19</f>
        <v>0</v>
      </c>
      <c r="R8" s="10">
        <f>+'24-02-014-002 Ind. Proy'!AC19</f>
        <v>0</v>
      </c>
      <c r="S8" s="10">
        <f>+'24-02-014-002 Ind. Proy'!AD19</f>
        <v>0</v>
      </c>
      <c r="T8" s="10">
        <f>+'24-02-014-002 Ind. Proy'!AE19</f>
        <v>0</v>
      </c>
      <c r="U8" s="10">
        <f>+'24-02-014-002 Ind. Proy'!AF19</f>
        <v>0</v>
      </c>
      <c r="V8" s="10">
        <f>+'24-02-014-002 Ind. Proy'!AG19</f>
        <v>0</v>
      </c>
      <c r="W8" s="10">
        <f>+'24-02-014-002 Ind. Proy'!AH19</f>
        <v>0</v>
      </c>
      <c r="X8" s="49">
        <f>+'24-02-014-002 Ind. Proy'!AI19</f>
        <v>0</v>
      </c>
      <c r="Y8" s="49">
        <f>+'24-02-014-002 Ind. Proy'!AJ19</f>
        <v>0</v>
      </c>
    </row>
    <row r="9" spans="1:25" s="45" customFormat="1" ht="24.75" customHeight="1">
      <c r="A9" s="48" t="s">
        <v>44</v>
      </c>
      <c r="B9" s="10">
        <f>+'24-02-014-002 Ind. Proy'!J31</f>
        <v>0</v>
      </c>
      <c r="C9" s="10">
        <f>+'24-02-014-002 Ind. Proy'!K31</f>
        <v>0</v>
      </c>
      <c r="D9" s="10">
        <f>+'24-02-014-002 Ind. Proy'!M31</f>
        <v>0</v>
      </c>
      <c r="E9" s="10">
        <f>+'24-02-014-002 Ind. Proy'!N31</f>
        <v>0</v>
      </c>
      <c r="F9" s="10">
        <f>+'24-02-014-002 Ind. Proy'!O31</f>
        <v>0</v>
      </c>
      <c r="G9" s="10">
        <f>+'24-02-014-002 Ind. Proy'!R31</f>
        <v>0</v>
      </c>
      <c r="H9" s="10">
        <f>+'24-02-014-002 Ind. Proy'!S31</f>
        <v>0</v>
      </c>
      <c r="I9" s="10">
        <f>+'24-02-014-002 Ind. Proy'!T31</f>
        <v>0</v>
      </c>
      <c r="J9" s="10">
        <f>+'24-02-014-002 Ind. Proy'!U31</f>
        <v>0</v>
      </c>
      <c r="K9" s="10">
        <f>+'24-02-014-002 Ind. Proy'!V31</f>
        <v>0</v>
      </c>
      <c r="L9" s="10">
        <f>+'24-02-014-002 Ind. Proy'!W31</f>
        <v>0</v>
      </c>
      <c r="M9" s="10">
        <f>+'24-02-014-002 Ind. Proy'!X31</f>
        <v>0</v>
      </c>
      <c r="N9" s="10">
        <f>+'24-02-014-002 Ind. Proy'!Y31</f>
        <v>0</v>
      </c>
      <c r="O9" s="10">
        <f>+'24-02-014-002 Ind. Proy'!Z31</f>
        <v>0</v>
      </c>
      <c r="P9" s="10">
        <f>+'24-02-014-002 Ind. Proy'!AA31</f>
        <v>0</v>
      </c>
      <c r="Q9" s="10">
        <f>+'24-02-014-002 Ind. Proy'!AB31</f>
        <v>0</v>
      </c>
      <c r="R9" s="10">
        <f>+'24-02-014-002 Ind. Proy'!AC31</f>
        <v>0</v>
      </c>
      <c r="S9" s="10">
        <f>+'24-02-014-002 Ind. Proy'!AD31</f>
        <v>0</v>
      </c>
      <c r="T9" s="10">
        <f>+'24-02-014-002 Ind. Proy'!AE31</f>
        <v>0</v>
      </c>
      <c r="U9" s="10">
        <f>+'24-02-014-002 Ind. Proy'!AF31</f>
        <v>0</v>
      </c>
      <c r="V9" s="10">
        <f>+'24-02-014-002 Ind. Proy'!AG31</f>
        <v>0</v>
      </c>
      <c r="W9" s="10">
        <f>+'24-02-014-002 Ind. Proy'!AH31</f>
        <v>0</v>
      </c>
      <c r="X9" s="49">
        <f>+'24-02-014-002 Ind. Proy'!AI31</f>
        <v>0</v>
      </c>
      <c r="Y9" s="49">
        <f>+'24-02-014-002 Ind. Proy'!AJ31</f>
        <v>0</v>
      </c>
    </row>
    <row r="10" spans="1:25" s="45" customFormat="1" ht="24.75" customHeight="1">
      <c r="A10" s="48" t="s">
        <v>46</v>
      </c>
      <c r="B10" s="10">
        <f>+'24-02-014-002 Ind. Proy'!J43</f>
        <v>0</v>
      </c>
      <c r="C10" s="10">
        <f>+'24-02-014-002 Ind. Proy'!K43</f>
        <v>0</v>
      </c>
      <c r="D10" s="10">
        <f>+'24-02-014-002 Ind. Proy'!M43</f>
        <v>0</v>
      </c>
      <c r="E10" s="10">
        <f>+'24-02-014-002 Ind. Proy'!N43</f>
        <v>0</v>
      </c>
      <c r="F10" s="10">
        <f>+'24-02-014-002 Ind. Proy'!O43</f>
        <v>0</v>
      </c>
      <c r="G10" s="10">
        <f>+'24-02-014-002 Ind. Proy'!R43</f>
        <v>0</v>
      </c>
      <c r="H10" s="10">
        <f>+'24-02-014-002 Ind. Proy'!S43</f>
        <v>0</v>
      </c>
      <c r="I10" s="10">
        <f>+'24-02-014-002 Ind. Proy'!T43</f>
        <v>0</v>
      </c>
      <c r="J10" s="10">
        <f>+'24-02-014-002 Ind. Proy'!U43</f>
        <v>0</v>
      </c>
      <c r="K10" s="10">
        <f>+'24-02-014-002 Ind. Proy'!V43</f>
        <v>0</v>
      </c>
      <c r="L10" s="10">
        <f>+'24-02-014-002 Ind. Proy'!W43</f>
        <v>0</v>
      </c>
      <c r="M10" s="10">
        <f>+'24-02-014-002 Ind. Proy'!X43</f>
        <v>0</v>
      </c>
      <c r="N10" s="10">
        <f>+'24-02-014-002 Ind. Proy'!Y43</f>
        <v>0</v>
      </c>
      <c r="O10" s="10">
        <f>+'24-02-014-002 Ind. Proy'!Z43</f>
        <v>0</v>
      </c>
      <c r="P10" s="10">
        <f>+'24-02-014-002 Ind. Proy'!AA43</f>
        <v>0</v>
      </c>
      <c r="Q10" s="10">
        <f>+'24-02-014-002 Ind. Proy'!AB43</f>
        <v>0</v>
      </c>
      <c r="R10" s="10">
        <f>+'24-02-014-002 Ind. Proy'!AC43</f>
        <v>0</v>
      </c>
      <c r="S10" s="10">
        <f>+'24-02-014-002 Ind. Proy'!AD43</f>
        <v>0</v>
      </c>
      <c r="T10" s="10">
        <f>+'24-02-014-002 Ind. Proy'!AE43</f>
        <v>0</v>
      </c>
      <c r="U10" s="10">
        <f>+'24-02-014-002 Ind. Proy'!AF43</f>
        <v>0</v>
      </c>
      <c r="V10" s="10">
        <f>+'24-02-014-002 Ind. Proy'!AG43</f>
        <v>0</v>
      </c>
      <c r="W10" s="10">
        <f>+'24-02-014-002 Ind. Proy'!AH43</f>
        <v>0</v>
      </c>
      <c r="X10" s="49">
        <f>+'24-02-014-002 Ind. Proy'!AI43</f>
        <v>0</v>
      </c>
      <c r="Y10" s="49">
        <f>+'24-02-014-002 Ind. Proy'!AJ43</f>
        <v>0</v>
      </c>
    </row>
    <row r="11" spans="1:25" s="45" customFormat="1" ht="24.75" customHeight="1">
      <c r="A11" s="48" t="s">
        <v>48</v>
      </c>
      <c r="B11" s="10">
        <f>+'24-02-014-002 Ind. Proy'!J55</f>
        <v>0</v>
      </c>
      <c r="C11" s="10">
        <f>+'24-02-014-002 Ind. Proy'!K55</f>
        <v>0</v>
      </c>
      <c r="D11" s="10">
        <f>+'24-02-014-002 Ind. Proy'!M55</f>
        <v>0</v>
      </c>
      <c r="E11" s="10">
        <f>+'24-02-014-002 Ind. Proy'!N55</f>
        <v>0</v>
      </c>
      <c r="F11" s="10">
        <f>+'24-02-014-002 Ind. Proy'!O55</f>
        <v>0</v>
      </c>
      <c r="G11" s="10">
        <f>+'24-02-014-002 Ind. Proy'!R55</f>
        <v>0</v>
      </c>
      <c r="H11" s="10">
        <f>+'24-02-014-002 Ind. Proy'!S55</f>
        <v>0</v>
      </c>
      <c r="I11" s="10">
        <f>+'24-02-014-002 Ind. Proy'!T55</f>
        <v>0</v>
      </c>
      <c r="J11" s="10">
        <f>+'24-02-014-002 Ind. Proy'!U55</f>
        <v>0</v>
      </c>
      <c r="K11" s="10">
        <f>+'24-02-014-002 Ind. Proy'!V55</f>
        <v>0</v>
      </c>
      <c r="L11" s="10">
        <f>+'24-02-014-002 Ind. Proy'!W55</f>
        <v>0</v>
      </c>
      <c r="M11" s="10">
        <f>+'24-02-014-002 Ind. Proy'!X55</f>
        <v>0</v>
      </c>
      <c r="N11" s="10">
        <f>+'24-02-014-002 Ind. Proy'!Y55</f>
        <v>0</v>
      </c>
      <c r="O11" s="10">
        <f>+'24-02-014-002 Ind. Proy'!Z55</f>
        <v>0</v>
      </c>
      <c r="P11" s="10">
        <f>+'24-02-014-002 Ind. Proy'!AA55</f>
        <v>0</v>
      </c>
      <c r="Q11" s="10">
        <f>+'24-02-014-002 Ind. Proy'!AB55</f>
        <v>0</v>
      </c>
      <c r="R11" s="10">
        <f>+'24-02-014-002 Ind. Proy'!AC55</f>
        <v>0</v>
      </c>
      <c r="S11" s="10">
        <f>+'24-02-014-002 Ind. Proy'!AD55</f>
        <v>0</v>
      </c>
      <c r="T11" s="10">
        <f>+'24-02-014-002 Ind. Proy'!AE55</f>
        <v>0</v>
      </c>
      <c r="U11" s="10">
        <f>+'24-02-014-002 Ind. Proy'!AF55</f>
        <v>0</v>
      </c>
      <c r="V11" s="10">
        <f>+'24-02-014-002 Ind. Proy'!AG55</f>
        <v>0</v>
      </c>
      <c r="W11" s="10">
        <f>+'24-02-014-002 Ind. Proy'!AH55</f>
        <v>0</v>
      </c>
      <c r="X11" s="49">
        <f>+'24-02-014-002 Ind. Proy'!AI55</f>
        <v>0</v>
      </c>
      <c r="Y11" s="49">
        <f>+'24-02-014-002 Ind. Proy'!AJ55</f>
        <v>0</v>
      </c>
    </row>
    <row r="12" spans="1:25" s="45" customFormat="1" ht="24.75" customHeight="1">
      <c r="A12" s="48" t="s">
        <v>50</v>
      </c>
      <c r="B12" s="10">
        <f>+'24-02-014-002 Ind. Proy'!J67</f>
        <v>0</v>
      </c>
      <c r="C12" s="10">
        <f>+'24-02-014-002 Ind. Proy'!K67</f>
        <v>0</v>
      </c>
      <c r="D12" s="10">
        <f>+'24-02-014-002 Ind. Proy'!M67</f>
        <v>0</v>
      </c>
      <c r="E12" s="10">
        <f>+'24-02-014-002 Ind. Proy'!N67</f>
        <v>0</v>
      </c>
      <c r="F12" s="10">
        <f>+'24-02-014-002 Ind. Proy'!O67</f>
        <v>0</v>
      </c>
      <c r="G12" s="10">
        <f>+'24-02-014-002 Ind. Proy'!R67</f>
        <v>0</v>
      </c>
      <c r="H12" s="10">
        <f>+'24-02-014-002 Ind. Proy'!S67</f>
        <v>0</v>
      </c>
      <c r="I12" s="10">
        <f>+'24-02-014-002 Ind. Proy'!T67</f>
        <v>0</v>
      </c>
      <c r="J12" s="10">
        <f>+'24-02-014-002 Ind. Proy'!U67</f>
        <v>0</v>
      </c>
      <c r="K12" s="10">
        <f>+'24-02-014-002 Ind. Proy'!V67</f>
        <v>0</v>
      </c>
      <c r="L12" s="10">
        <f>+'24-02-014-002 Ind. Proy'!W67</f>
        <v>0</v>
      </c>
      <c r="M12" s="10">
        <f>+'24-02-014-002 Ind. Proy'!X67</f>
        <v>0</v>
      </c>
      <c r="N12" s="10">
        <f>+'24-02-014-002 Ind. Proy'!Y67</f>
        <v>0</v>
      </c>
      <c r="O12" s="10">
        <f>+'24-02-014-002 Ind. Proy'!Z67</f>
        <v>0</v>
      </c>
      <c r="P12" s="10">
        <f>+'24-02-014-002 Ind. Proy'!AA67</f>
        <v>0</v>
      </c>
      <c r="Q12" s="10">
        <f>+'24-02-014-002 Ind. Proy'!AB67</f>
        <v>0</v>
      </c>
      <c r="R12" s="10">
        <f>+'24-02-014-002 Ind. Proy'!AC67</f>
        <v>0</v>
      </c>
      <c r="S12" s="10">
        <f>+'24-02-014-002 Ind. Proy'!AD67</f>
        <v>0</v>
      </c>
      <c r="T12" s="10">
        <f>+'24-02-014-002 Ind. Proy'!AE67</f>
        <v>0</v>
      </c>
      <c r="U12" s="10">
        <f>+'24-02-014-002 Ind. Proy'!AF67</f>
        <v>0</v>
      </c>
      <c r="V12" s="10">
        <f>+'24-02-014-002 Ind. Proy'!AG67</f>
        <v>0</v>
      </c>
      <c r="W12" s="10">
        <f>+'24-02-014-002 Ind. Proy'!AH67</f>
        <v>0</v>
      </c>
      <c r="X12" s="49">
        <f>+'24-02-014-002 Ind. Proy'!AI67</f>
        <v>0</v>
      </c>
      <c r="Y12" s="49">
        <f>+'24-02-014-002 Ind. Proy'!AJ67</f>
        <v>0</v>
      </c>
    </row>
    <row r="13" spans="1:25" s="45" customFormat="1" ht="24.75" customHeight="1">
      <c r="A13" s="48" t="s">
        <v>52</v>
      </c>
      <c r="B13" s="10">
        <f>+'24-02-014-002 Ind. Proy'!J79</f>
        <v>0</v>
      </c>
      <c r="C13" s="10">
        <f>+'24-02-014-002 Ind. Proy'!K79</f>
        <v>0</v>
      </c>
      <c r="D13" s="10">
        <f>+'24-02-014-002 Ind. Proy'!M79</f>
        <v>0</v>
      </c>
      <c r="E13" s="10">
        <f>+'24-02-014-002 Ind. Proy'!N79</f>
        <v>0</v>
      </c>
      <c r="F13" s="10">
        <f>+'24-02-014-002 Ind. Proy'!O79</f>
        <v>0</v>
      </c>
      <c r="G13" s="10">
        <f>+'24-02-014-002 Ind. Proy'!R79</f>
        <v>0</v>
      </c>
      <c r="H13" s="10">
        <f>+'24-02-014-002 Ind. Proy'!S79</f>
        <v>0</v>
      </c>
      <c r="I13" s="10">
        <f>+'24-02-014-002 Ind. Proy'!T79</f>
        <v>0</v>
      </c>
      <c r="J13" s="10">
        <f>+'24-02-014-002 Ind. Proy'!U79</f>
        <v>0</v>
      </c>
      <c r="K13" s="10">
        <f>+'24-02-014-002 Ind. Proy'!V79</f>
        <v>0</v>
      </c>
      <c r="L13" s="10">
        <f>+'24-02-014-002 Ind. Proy'!W79</f>
        <v>0</v>
      </c>
      <c r="M13" s="10">
        <f>+'24-02-014-002 Ind. Proy'!X79</f>
        <v>0</v>
      </c>
      <c r="N13" s="10">
        <f>+'24-02-014-002 Ind. Proy'!Y79</f>
        <v>0</v>
      </c>
      <c r="O13" s="10">
        <f>+'24-02-014-002 Ind. Proy'!Z79</f>
        <v>0</v>
      </c>
      <c r="P13" s="10">
        <f>+'24-02-014-002 Ind. Proy'!AA79</f>
        <v>0</v>
      </c>
      <c r="Q13" s="10">
        <f>+'24-02-014-002 Ind. Proy'!AB79</f>
        <v>0</v>
      </c>
      <c r="R13" s="10">
        <f>+'24-02-014-002 Ind. Proy'!AC79</f>
        <v>0</v>
      </c>
      <c r="S13" s="10">
        <f>+'24-02-014-002 Ind. Proy'!AD79</f>
        <v>0</v>
      </c>
      <c r="T13" s="10">
        <f>+'24-02-014-002 Ind. Proy'!AE79</f>
        <v>0</v>
      </c>
      <c r="U13" s="10">
        <f>+'24-02-014-002 Ind. Proy'!AF79</f>
        <v>0</v>
      </c>
      <c r="V13" s="10">
        <f>+'24-02-014-002 Ind. Proy'!AG79</f>
        <v>0</v>
      </c>
      <c r="W13" s="10">
        <f>+'24-02-014-002 Ind. Proy'!AH79</f>
        <v>0</v>
      </c>
      <c r="X13" s="49">
        <f>+'24-02-014-002 Ind. Proy'!AI79</f>
        <v>0</v>
      </c>
      <c r="Y13" s="49">
        <f>+'24-02-014-002 Ind. Proy'!AJ79</f>
        <v>0</v>
      </c>
    </row>
    <row r="14" spans="1:25" s="45" customFormat="1" ht="24.75" customHeight="1">
      <c r="A14" s="48" t="s">
        <v>54</v>
      </c>
      <c r="B14" s="10">
        <f>+'24-02-014-002 Ind. Proy'!J91</f>
        <v>0</v>
      </c>
      <c r="C14" s="10">
        <f>+'24-02-014-002 Ind. Proy'!K91</f>
        <v>0</v>
      </c>
      <c r="D14" s="10">
        <f>+'24-02-014-002 Ind. Proy'!M91</f>
        <v>0</v>
      </c>
      <c r="E14" s="10">
        <f>+'24-02-014-002 Ind. Proy'!N91</f>
        <v>0</v>
      </c>
      <c r="F14" s="10">
        <f>+'24-02-014-002 Ind. Proy'!O91</f>
        <v>0</v>
      </c>
      <c r="G14" s="10">
        <f>+'24-02-014-002 Ind. Proy'!R91</f>
        <v>0</v>
      </c>
      <c r="H14" s="10">
        <f>+'24-02-014-002 Ind. Proy'!S91</f>
        <v>0</v>
      </c>
      <c r="I14" s="10">
        <f>+'24-02-014-002 Ind. Proy'!T91</f>
        <v>0</v>
      </c>
      <c r="J14" s="10">
        <f>+'24-02-014-002 Ind. Proy'!U91</f>
        <v>0</v>
      </c>
      <c r="K14" s="10">
        <f>+'24-02-014-002 Ind. Proy'!V91</f>
        <v>0</v>
      </c>
      <c r="L14" s="10">
        <f>+'24-02-014-002 Ind. Proy'!W91</f>
        <v>0</v>
      </c>
      <c r="M14" s="10">
        <f>+'24-02-014-002 Ind. Proy'!X91</f>
        <v>0</v>
      </c>
      <c r="N14" s="10">
        <f>+'24-02-014-002 Ind. Proy'!Y91</f>
        <v>0</v>
      </c>
      <c r="O14" s="10">
        <f>+'24-02-014-002 Ind. Proy'!Z91</f>
        <v>0</v>
      </c>
      <c r="P14" s="10">
        <f>+'24-02-014-002 Ind. Proy'!AA91</f>
        <v>0</v>
      </c>
      <c r="Q14" s="10">
        <f>+'24-02-014-002 Ind. Proy'!AB91</f>
        <v>0</v>
      </c>
      <c r="R14" s="10">
        <f>+'24-02-014-002 Ind. Proy'!AC91</f>
        <v>0</v>
      </c>
      <c r="S14" s="10">
        <f>+'24-02-014-002 Ind. Proy'!AD91</f>
        <v>0</v>
      </c>
      <c r="T14" s="10">
        <f>+'24-02-014-002 Ind. Proy'!AE91</f>
        <v>0</v>
      </c>
      <c r="U14" s="10">
        <f>+'24-02-014-002 Ind. Proy'!AF91</f>
        <v>0</v>
      </c>
      <c r="V14" s="10">
        <f>+'24-02-014-002 Ind. Proy'!AG91</f>
        <v>0</v>
      </c>
      <c r="W14" s="10">
        <f>+'24-02-014-002 Ind. Proy'!AH91</f>
        <v>0</v>
      </c>
      <c r="X14" s="49">
        <f>+'24-02-014-002 Ind. Proy'!AI91</f>
        <v>0</v>
      </c>
      <c r="Y14" s="49">
        <f>+'24-02-014-002 Ind. Proy'!AJ91</f>
        <v>0</v>
      </c>
    </row>
    <row r="15" spans="1:25" s="45" customFormat="1" ht="24.75" customHeight="1">
      <c r="A15" s="48" t="s">
        <v>56</v>
      </c>
      <c r="B15" s="10">
        <f>+'24-02-014-002 Ind. Proy'!J103</f>
        <v>0</v>
      </c>
      <c r="C15" s="10">
        <f>+'24-02-014-002 Ind. Proy'!K103</f>
        <v>0</v>
      </c>
      <c r="D15" s="10">
        <f>+'24-02-014-002 Ind. Proy'!M103</f>
        <v>0</v>
      </c>
      <c r="E15" s="10">
        <f>+'24-02-014-002 Ind. Proy'!N103</f>
        <v>0</v>
      </c>
      <c r="F15" s="10">
        <f>+'24-02-014-002 Ind. Proy'!O103</f>
        <v>0</v>
      </c>
      <c r="G15" s="10">
        <f>+'24-02-014-002 Ind. Proy'!R103</f>
        <v>0</v>
      </c>
      <c r="H15" s="10">
        <f>+'24-02-014-002 Ind. Proy'!S103</f>
        <v>0</v>
      </c>
      <c r="I15" s="10">
        <f>+'24-02-014-002 Ind. Proy'!T103</f>
        <v>0</v>
      </c>
      <c r="J15" s="10">
        <f>+'24-02-014-002 Ind. Proy'!U103</f>
        <v>0</v>
      </c>
      <c r="K15" s="10">
        <f>+'24-02-014-002 Ind. Proy'!V103</f>
        <v>0</v>
      </c>
      <c r="L15" s="10">
        <f>+'24-02-014-002 Ind. Proy'!W103</f>
        <v>0</v>
      </c>
      <c r="M15" s="10">
        <f>+'24-02-014-002 Ind. Proy'!X103</f>
        <v>0</v>
      </c>
      <c r="N15" s="10">
        <f>+'24-02-014-002 Ind. Proy'!Y103</f>
        <v>0</v>
      </c>
      <c r="O15" s="10">
        <f>+'24-02-014-002 Ind. Proy'!Z103</f>
        <v>0</v>
      </c>
      <c r="P15" s="10">
        <f>+'24-02-014-002 Ind. Proy'!AA103</f>
        <v>0</v>
      </c>
      <c r="Q15" s="10">
        <f>+'24-02-014-002 Ind. Proy'!AB103</f>
        <v>0</v>
      </c>
      <c r="R15" s="10">
        <f>+'24-02-014-002 Ind. Proy'!AC103</f>
        <v>0</v>
      </c>
      <c r="S15" s="10">
        <f>+'24-02-014-002 Ind. Proy'!AD103</f>
        <v>0</v>
      </c>
      <c r="T15" s="10">
        <f>+'24-02-014-002 Ind. Proy'!AE103</f>
        <v>0</v>
      </c>
      <c r="U15" s="10">
        <f>+'24-02-014-002 Ind. Proy'!AF103</f>
        <v>0</v>
      </c>
      <c r="V15" s="10">
        <f>+'24-02-014-002 Ind. Proy'!AG103</f>
        <v>0</v>
      </c>
      <c r="W15" s="10">
        <f>+'24-02-014-002 Ind. Proy'!AH103</f>
        <v>0</v>
      </c>
      <c r="X15" s="49">
        <f>+'24-02-014-002 Ind. Proy'!AI103</f>
        <v>0</v>
      </c>
      <c r="Y15" s="49">
        <f>+'24-02-014-002 Ind. Proy'!AJ103</f>
        <v>0</v>
      </c>
    </row>
    <row r="16" spans="1:25" s="45" customFormat="1" ht="24.75" customHeight="1">
      <c r="A16" s="48" t="s">
        <v>58</v>
      </c>
      <c r="B16" s="10">
        <f>+'24-02-014-002 Ind. Proy'!J115</f>
        <v>0</v>
      </c>
      <c r="C16" s="10">
        <f>+'24-02-014-002 Ind. Proy'!K115</f>
        <v>0</v>
      </c>
      <c r="D16" s="10">
        <f>+'24-02-014-002 Ind. Proy'!M115</f>
        <v>0</v>
      </c>
      <c r="E16" s="10">
        <f>+'24-02-014-002 Ind. Proy'!N115</f>
        <v>0</v>
      </c>
      <c r="F16" s="10">
        <f>+'24-02-014-002 Ind. Proy'!O115</f>
        <v>0</v>
      </c>
      <c r="G16" s="10">
        <f>+'24-02-014-002 Ind. Proy'!R115</f>
        <v>0</v>
      </c>
      <c r="H16" s="10">
        <f>+'24-02-014-002 Ind. Proy'!S115</f>
        <v>0</v>
      </c>
      <c r="I16" s="10">
        <f>+'24-02-014-002 Ind. Proy'!T115</f>
        <v>0</v>
      </c>
      <c r="J16" s="10">
        <f>+'24-02-014-002 Ind. Proy'!U115</f>
        <v>0</v>
      </c>
      <c r="K16" s="10">
        <f>+'24-02-014-002 Ind. Proy'!V115</f>
        <v>0</v>
      </c>
      <c r="L16" s="10">
        <f>+'24-02-014-002 Ind. Proy'!W115</f>
        <v>0</v>
      </c>
      <c r="M16" s="10">
        <f>+'24-02-014-002 Ind. Proy'!X115</f>
        <v>0</v>
      </c>
      <c r="N16" s="10">
        <f>+'24-02-014-002 Ind. Proy'!Y115</f>
        <v>0</v>
      </c>
      <c r="O16" s="10">
        <f>+'24-02-014-002 Ind. Proy'!Z115</f>
        <v>0</v>
      </c>
      <c r="P16" s="10">
        <f>+'24-02-014-002 Ind. Proy'!AA115</f>
        <v>0</v>
      </c>
      <c r="Q16" s="10">
        <f>+'24-02-014-002 Ind. Proy'!AB115</f>
        <v>0</v>
      </c>
      <c r="R16" s="10">
        <f>+'24-02-014-002 Ind. Proy'!AC115</f>
        <v>0</v>
      </c>
      <c r="S16" s="10">
        <f>+'24-02-014-002 Ind. Proy'!AD115</f>
        <v>0</v>
      </c>
      <c r="T16" s="10">
        <f>+'24-02-014-002 Ind. Proy'!AE115</f>
        <v>0</v>
      </c>
      <c r="U16" s="10">
        <f>+'24-02-014-002 Ind. Proy'!AF115</f>
        <v>0</v>
      </c>
      <c r="V16" s="10">
        <f>+'24-02-014-002 Ind. Proy'!AG115</f>
        <v>0</v>
      </c>
      <c r="W16" s="10">
        <f>+'24-02-014-002 Ind. Proy'!AH115</f>
        <v>0</v>
      </c>
      <c r="X16" s="49">
        <f>+'24-02-014-002 Ind. Proy'!AI115</f>
        <v>0</v>
      </c>
      <c r="Y16" s="49">
        <f>+'24-02-014-002 Ind. Proy'!AJ115</f>
        <v>0</v>
      </c>
    </row>
    <row r="17" spans="1:25" s="45" customFormat="1" ht="24.75" customHeight="1">
      <c r="A17" s="48" t="s">
        <v>60</v>
      </c>
      <c r="B17" s="10">
        <f>+'24-02-014-002 Ind. Proy'!J127</f>
        <v>0</v>
      </c>
      <c r="C17" s="10">
        <f>+'24-02-014-002 Ind. Proy'!K127</f>
        <v>0</v>
      </c>
      <c r="D17" s="10">
        <f>+'24-02-014-002 Ind. Proy'!M127</f>
        <v>0</v>
      </c>
      <c r="E17" s="10">
        <f>+'24-02-014-002 Ind. Proy'!N127</f>
        <v>0</v>
      </c>
      <c r="F17" s="10">
        <f>+'24-02-014-002 Ind. Proy'!O127</f>
        <v>0</v>
      </c>
      <c r="G17" s="10">
        <f>+'24-02-014-002 Ind. Proy'!R127</f>
        <v>0</v>
      </c>
      <c r="H17" s="10">
        <f>+'24-02-014-002 Ind. Proy'!S127</f>
        <v>0</v>
      </c>
      <c r="I17" s="10">
        <f>+'24-02-014-002 Ind. Proy'!T127</f>
        <v>0</v>
      </c>
      <c r="J17" s="10">
        <f>+'24-02-014-002 Ind. Proy'!U127</f>
        <v>0</v>
      </c>
      <c r="K17" s="10">
        <f>+'24-02-014-002 Ind. Proy'!V127</f>
        <v>0</v>
      </c>
      <c r="L17" s="10">
        <f>+'24-02-014-002 Ind. Proy'!W127</f>
        <v>0</v>
      </c>
      <c r="M17" s="10">
        <f>+'24-02-014-002 Ind. Proy'!X127</f>
        <v>0</v>
      </c>
      <c r="N17" s="10">
        <f>+'24-02-014-002 Ind. Proy'!Y127</f>
        <v>0</v>
      </c>
      <c r="O17" s="10">
        <f>+'24-02-014-002 Ind. Proy'!Z127</f>
        <v>0</v>
      </c>
      <c r="P17" s="10">
        <f>+'24-02-014-002 Ind. Proy'!AA127</f>
        <v>0</v>
      </c>
      <c r="Q17" s="10">
        <f>+'24-02-014-002 Ind. Proy'!AB127</f>
        <v>0</v>
      </c>
      <c r="R17" s="10">
        <f>+'24-02-014-002 Ind. Proy'!AC127</f>
        <v>0</v>
      </c>
      <c r="S17" s="10">
        <f>+'24-02-014-002 Ind. Proy'!AD127</f>
        <v>0</v>
      </c>
      <c r="T17" s="10">
        <f>+'24-02-014-002 Ind. Proy'!AE127</f>
        <v>0</v>
      </c>
      <c r="U17" s="10">
        <f>+'24-02-014-002 Ind. Proy'!AF127</f>
        <v>0</v>
      </c>
      <c r="V17" s="10">
        <f>+'24-02-014-002 Ind. Proy'!AG127</f>
        <v>0</v>
      </c>
      <c r="W17" s="10">
        <f>+'24-02-014-002 Ind. Proy'!AH127</f>
        <v>0</v>
      </c>
      <c r="X17" s="49" t="e">
        <f>+'24-02-014-002 Ind. Proy'!#REF!</f>
        <v>#REF!</v>
      </c>
      <c r="Y17" s="49">
        <f>+'24-02-014-002 Ind. Proy'!AJ116</f>
        <v>0</v>
      </c>
    </row>
    <row r="18" spans="1:25" s="45" customFormat="1" ht="24.75" customHeight="1">
      <c r="A18" s="48" t="s">
        <v>62</v>
      </c>
      <c r="B18" s="10">
        <f>+'24-02-014-002 Ind. Proy'!J139</f>
        <v>0</v>
      </c>
      <c r="C18" s="10">
        <f>+'24-02-014-002 Ind. Proy'!K139</f>
        <v>0</v>
      </c>
      <c r="D18" s="10">
        <f>+'24-02-014-002 Ind. Proy'!M139</f>
        <v>0</v>
      </c>
      <c r="E18" s="10">
        <f>+'24-02-014-002 Ind. Proy'!N139</f>
        <v>0</v>
      </c>
      <c r="F18" s="10">
        <f>+'24-02-014-002 Ind. Proy'!O139</f>
        <v>0</v>
      </c>
      <c r="G18" s="10">
        <f>+'24-02-014-002 Ind. Proy'!R139</f>
        <v>0</v>
      </c>
      <c r="H18" s="10">
        <f>+'24-02-014-002 Ind. Proy'!S139</f>
        <v>0</v>
      </c>
      <c r="I18" s="10">
        <f>+'24-02-014-002 Ind. Proy'!T139</f>
        <v>0</v>
      </c>
      <c r="J18" s="10">
        <f>+'24-02-014-002 Ind. Proy'!U139</f>
        <v>0</v>
      </c>
      <c r="K18" s="10">
        <f>+'24-02-014-002 Ind. Proy'!V139</f>
        <v>0</v>
      </c>
      <c r="L18" s="10">
        <f>+'24-02-014-002 Ind. Proy'!W139</f>
        <v>0</v>
      </c>
      <c r="M18" s="10">
        <f>+'24-02-014-002 Ind. Proy'!X139</f>
        <v>0</v>
      </c>
      <c r="N18" s="10">
        <f>+'24-02-014-002 Ind. Proy'!Y139</f>
        <v>0</v>
      </c>
      <c r="O18" s="10">
        <f>+'24-02-014-002 Ind. Proy'!Z139</f>
        <v>0</v>
      </c>
      <c r="P18" s="10">
        <f>+'24-02-014-002 Ind. Proy'!AA139</f>
        <v>0</v>
      </c>
      <c r="Q18" s="10">
        <f>+'24-02-014-002 Ind. Proy'!AB139</f>
        <v>0</v>
      </c>
      <c r="R18" s="10">
        <f>+'24-02-014-002 Ind. Proy'!AC139</f>
        <v>0</v>
      </c>
      <c r="S18" s="10">
        <f>+'24-02-014-002 Ind. Proy'!AD139</f>
        <v>0</v>
      </c>
      <c r="T18" s="10">
        <f>+'24-02-014-002 Ind. Proy'!AE139</f>
        <v>0</v>
      </c>
      <c r="U18" s="10">
        <f>+'24-02-014-002 Ind. Proy'!AF139</f>
        <v>0</v>
      </c>
      <c r="V18" s="10">
        <f>+'24-02-014-002 Ind. Proy'!AG139</f>
        <v>0</v>
      </c>
      <c r="W18" s="10">
        <f>+'24-02-014-002 Ind. Proy'!AH139</f>
        <v>0</v>
      </c>
      <c r="X18" s="49">
        <f>+'24-02-014-002 Ind. Proy'!AI139</f>
        <v>0</v>
      </c>
      <c r="Y18" s="49">
        <f>+'24-02-014-002 Ind. Proy'!AJ139</f>
        <v>0</v>
      </c>
    </row>
    <row r="19" spans="1:25" s="45" customFormat="1" ht="24.75" customHeight="1">
      <c r="A19" s="48" t="s">
        <v>64</v>
      </c>
      <c r="B19" s="10">
        <f>+'24-02-014-002 Ind. Proy'!J151</f>
        <v>0</v>
      </c>
      <c r="C19" s="10">
        <f>+'24-02-014-002 Ind. Proy'!K151</f>
        <v>0</v>
      </c>
      <c r="D19" s="10">
        <f>+'24-02-014-002 Ind. Proy'!M151</f>
        <v>0</v>
      </c>
      <c r="E19" s="10">
        <f>+'24-02-014-002 Ind. Proy'!N151</f>
        <v>0</v>
      </c>
      <c r="F19" s="10">
        <f>+'24-02-014-002 Ind. Proy'!O151</f>
        <v>0</v>
      </c>
      <c r="G19" s="10">
        <f>+'24-02-014-002 Ind. Proy'!R151</f>
        <v>0</v>
      </c>
      <c r="H19" s="10">
        <f>+'24-02-014-002 Ind. Proy'!S151</f>
        <v>0</v>
      </c>
      <c r="I19" s="10">
        <f>+'24-02-014-002 Ind. Proy'!T151</f>
        <v>0</v>
      </c>
      <c r="J19" s="10">
        <f>+'24-02-014-002 Ind. Proy'!U151</f>
        <v>0</v>
      </c>
      <c r="K19" s="10">
        <f>+'24-02-014-002 Ind. Proy'!V151</f>
        <v>0</v>
      </c>
      <c r="L19" s="10">
        <f>+'24-02-014-002 Ind. Proy'!W151</f>
        <v>0</v>
      </c>
      <c r="M19" s="10">
        <f>+'24-02-014-002 Ind. Proy'!X151</f>
        <v>0</v>
      </c>
      <c r="N19" s="10">
        <f>+'24-02-014-002 Ind. Proy'!Y151</f>
        <v>0</v>
      </c>
      <c r="O19" s="10">
        <f>+'24-02-014-002 Ind. Proy'!Z151</f>
        <v>0</v>
      </c>
      <c r="P19" s="10">
        <f>+'24-02-014-002 Ind. Proy'!AA151</f>
        <v>0</v>
      </c>
      <c r="Q19" s="10">
        <f>+'24-02-014-002 Ind. Proy'!AB151</f>
        <v>0</v>
      </c>
      <c r="R19" s="10">
        <f>+'24-02-014-002 Ind. Proy'!AC151</f>
        <v>0</v>
      </c>
      <c r="S19" s="10">
        <f>+'24-02-014-002 Ind. Proy'!AD151</f>
        <v>0</v>
      </c>
      <c r="T19" s="10">
        <f>+'24-02-014-002 Ind. Proy'!AE151</f>
        <v>0</v>
      </c>
      <c r="U19" s="10">
        <f>+'24-02-014-002 Ind. Proy'!AF151</f>
        <v>0</v>
      </c>
      <c r="V19" s="10">
        <f>+'24-02-014-002 Ind. Proy'!AG151</f>
        <v>0</v>
      </c>
      <c r="W19" s="10">
        <f>+'24-02-014-002 Ind. Proy'!AH151</f>
        <v>0</v>
      </c>
      <c r="X19" s="49">
        <f>+'24-02-014-002 Ind. Proy'!AI151</f>
        <v>0</v>
      </c>
      <c r="Y19" s="49">
        <f>+'24-02-014-002 Ind. Proy'!AJ151</f>
        <v>0</v>
      </c>
    </row>
    <row r="20" spans="1:25" s="45" customFormat="1" ht="24.75" customHeight="1">
      <c r="A20" s="50" t="s">
        <v>66</v>
      </c>
      <c r="B20" s="10">
        <f>+'24-02-014-002 Ind. Proy'!J163</f>
        <v>0</v>
      </c>
      <c r="C20" s="10">
        <f>+'24-02-014-002 Ind. Proy'!K163</f>
        <v>0</v>
      </c>
      <c r="D20" s="10">
        <f>+'24-02-014-002 Ind. Proy'!M163</f>
        <v>0</v>
      </c>
      <c r="E20" s="10">
        <f>+'24-02-014-002 Ind. Proy'!N163</f>
        <v>0</v>
      </c>
      <c r="F20" s="10">
        <f>+'24-02-014-002 Ind. Proy'!O163</f>
        <v>0</v>
      </c>
      <c r="G20" s="10">
        <f>+'24-02-014-002 Ind. Proy'!R163</f>
        <v>0</v>
      </c>
      <c r="H20" s="10">
        <f>+'24-02-014-002 Ind. Proy'!S163</f>
        <v>0</v>
      </c>
      <c r="I20" s="10">
        <f>+'24-02-014-002 Ind. Proy'!T163</f>
        <v>0</v>
      </c>
      <c r="J20" s="10">
        <f>+'24-02-014-002 Ind. Proy'!U163</f>
        <v>0</v>
      </c>
      <c r="K20" s="10">
        <f>+'24-02-014-002 Ind. Proy'!V163</f>
        <v>0</v>
      </c>
      <c r="L20" s="10">
        <f>+'24-02-014-002 Ind. Proy'!W163</f>
        <v>0</v>
      </c>
      <c r="M20" s="10">
        <f>+'24-02-014-002 Ind. Proy'!X163</f>
        <v>0</v>
      </c>
      <c r="N20" s="10">
        <f>+'24-02-014-002 Ind. Proy'!Y163</f>
        <v>0</v>
      </c>
      <c r="O20" s="10">
        <f>+'24-02-014-002 Ind. Proy'!Z163</f>
        <v>0</v>
      </c>
      <c r="P20" s="10">
        <f>+'24-02-014-002 Ind. Proy'!AA163</f>
        <v>0</v>
      </c>
      <c r="Q20" s="10">
        <f>+'24-02-014-002 Ind. Proy'!AB163</f>
        <v>0</v>
      </c>
      <c r="R20" s="10">
        <f>+'24-02-014-002 Ind. Proy'!AC163</f>
        <v>0</v>
      </c>
      <c r="S20" s="10">
        <f>+'24-02-014-002 Ind. Proy'!AD163</f>
        <v>0</v>
      </c>
      <c r="T20" s="10">
        <f>+'24-02-014-002 Ind. Proy'!AE163</f>
        <v>0</v>
      </c>
      <c r="U20" s="10">
        <f>+'24-02-014-002 Ind. Proy'!AF163</f>
        <v>0</v>
      </c>
      <c r="V20" s="10">
        <f>+'24-02-014-002 Ind. Proy'!AG163</f>
        <v>0</v>
      </c>
      <c r="W20" s="10">
        <f>+'24-02-014-002 Ind. Proy'!AH163</f>
        <v>0</v>
      </c>
      <c r="X20" s="49">
        <f>+'24-02-014-002 Ind. Proy'!AI163</f>
        <v>0</v>
      </c>
      <c r="Y20" s="49">
        <f>+'24-02-014-002 Ind. Proy'!AJ163</f>
        <v>0</v>
      </c>
    </row>
    <row r="21" spans="1:25" s="45" customFormat="1" ht="24.75" customHeight="1">
      <c r="A21" s="50" t="s">
        <v>68</v>
      </c>
      <c r="B21" s="10">
        <f>+'24-02-014-002 Ind. Proy'!J175</f>
        <v>0</v>
      </c>
      <c r="C21" s="10">
        <f>+'24-02-014-002 Ind. Proy'!K175</f>
        <v>0</v>
      </c>
      <c r="D21" s="10">
        <f>+'24-02-014-002 Ind. Proy'!M175</f>
        <v>0</v>
      </c>
      <c r="E21" s="10">
        <f>+'24-02-014-002 Ind. Proy'!N175</f>
        <v>0</v>
      </c>
      <c r="F21" s="10">
        <f>+'24-02-014-002 Ind. Proy'!O175</f>
        <v>0</v>
      </c>
      <c r="G21" s="10">
        <f>+'24-02-014-002 Ind. Proy'!R175</f>
        <v>0</v>
      </c>
      <c r="H21" s="10">
        <f>+'24-02-014-002 Ind. Proy'!S175</f>
        <v>0</v>
      </c>
      <c r="I21" s="10">
        <f>+'24-02-014-002 Ind. Proy'!T175</f>
        <v>0</v>
      </c>
      <c r="J21" s="10">
        <f>+'24-02-014-002 Ind. Proy'!U175</f>
        <v>0</v>
      </c>
      <c r="K21" s="10">
        <f>+'24-02-014-002 Ind. Proy'!V175</f>
        <v>0</v>
      </c>
      <c r="L21" s="10">
        <f>+'24-02-014-002 Ind. Proy'!W175</f>
        <v>0</v>
      </c>
      <c r="M21" s="10">
        <f>+'24-02-014-002 Ind. Proy'!X175</f>
        <v>0</v>
      </c>
      <c r="N21" s="10">
        <f>+'24-02-014-002 Ind. Proy'!Y175</f>
        <v>0</v>
      </c>
      <c r="O21" s="10">
        <f>+'24-02-014-002 Ind. Proy'!Z175</f>
        <v>0</v>
      </c>
      <c r="P21" s="10">
        <f>+'24-02-014-002 Ind. Proy'!AA175</f>
        <v>0</v>
      </c>
      <c r="Q21" s="10">
        <f>+'24-02-014-002 Ind. Proy'!AB175</f>
        <v>0</v>
      </c>
      <c r="R21" s="10">
        <f>+'24-02-014-002 Ind. Proy'!AC175</f>
        <v>0</v>
      </c>
      <c r="S21" s="10">
        <f>+'24-02-014-002 Ind. Proy'!AD175</f>
        <v>0</v>
      </c>
      <c r="T21" s="10">
        <f>+'24-02-014-002 Ind. Proy'!AE175</f>
        <v>0</v>
      </c>
      <c r="U21" s="10">
        <f>+'24-02-014-002 Ind. Proy'!AF175</f>
        <v>0</v>
      </c>
      <c r="V21" s="10">
        <f>+'24-02-014-002 Ind. Proy'!AG175</f>
        <v>0</v>
      </c>
      <c r="W21" s="10">
        <f>+'24-02-014-002 Ind. Proy'!AH175</f>
        <v>0</v>
      </c>
      <c r="X21" s="49">
        <f>+'24-02-014-002 Ind. Proy'!AI175</f>
        <v>0</v>
      </c>
      <c r="Y21" s="49">
        <f>+'24-02-014-002 Ind. Proy'!AJ175</f>
        <v>0</v>
      </c>
    </row>
    <row r="22" spans="1:25" s="45" customFormat="1" ht="24.75" customHeight="1">
      <c r="A22" s="50" t="s">
        <v>70</v>
      </c>
      <c r="B22" s="10">
        <f>+'24-02-014-002 Ind. Proy'!J187</f>
        <v>0</v>
      </c>
      <c r="C22" s="10">
        <f>+'24-02-014-002 Ind. Proy'!K187</f>
        <v>0</v>
      </c>
      <c r="D22" s="10">
        <f>+'24-02-014-002 Ind. Proy'!M187</f>
        <v>0</v>
      </c>
      <c r="E22" s="10">
        <f>+'24-02-014-002 Ind. Proy'!N187</f>
        <v>0</v>
      </c>
      <c r="F22" s="10">
        <f>+'24-02-014-002 Ind. Proy'!O187</f>
        <v>0</v>
      </c>
      <c r="G22" s="10">
        <f>+'24-02-014-002 Ind. Proy'!R187</f>
        <v>0</v>
      </c>
      <c r="H22" s="10">
        <f>+'24-02-014-002 Ind. Proy'!S187</f>
        <v>0</v>
      </c>
      <c r="I22" s="10">
        <f>+'24-02-014-002 Ind. Proy'!T187</f>
        <v>0</v>
      </c>
      <c r="J22" s="10">
        <f>+'24-02-014-002 Ind. Proy'!U187</f>
        <v>0</v>
      </c>
      <c r="K22" s="10">
        <f>+'24-02-014-002 Ind. Proy'!V187</f>
        <v>0</v>
      </c>
      <c r="L22" s="10">
        <f>+'24-02-014-002 Ind. Proy'!W187</f>
        <v>0</v>
      </c>
      <c r="M22" s="10">
        <f>+'24-02-014-002 Ind. Proy'!X187</f>
        <v>0</v>
      </c>
      <c r="N22" s="10">
        <f>+'24-02-014-002 Ind. Proy'!Y187</f>
        <v>0</v>
      </c>
      <c r="O22" s="10">
        <f>+'24-02-014-002 Ind. Proy'!Z187</f>
        <v>0</v>
      </c>
      <c r="P22" s="10">
        <f>+'24-02-014-002 Ind. Proy'!AA187</f>
        <v>0</v>
      </c>
      <c r="Q22" s="10">
        <f>+'24-02-014-002 Ind. Proy'!AB187</f>
        <v>0</v>
      </c>
      <c r="R22" s="10">
        <f>+'24-02-014-002 Ind. Proy'!AC187</f>
        <v>0</v>
      </c>
      <c r="S22" s="10">
        <f>+'24-02-014-002 Ind. Proy'!AD187</f>
        <v>0</v>
      </c>
      <c r="T22" s="10">
        <f>+'24-02-014-002 Ind. Proy'!AE187</f>
        <v>0</v>
      </c>
      <c r="U22" s="10">
        <f>+'24-02-014-002 Ind. Proy'!AF187</f>
        <v>0</v>
      </c>
      <c r="V22" s="10">
        <f>+'24-02-014-002 Ind. Proy'!AG187</f>
        <v>0</v>
      </c>
      <c r="W22" s="10">
        <f>+'24-02-014-002 Ind. Proy'!AH187</f>
        <v>0</v>
      </c>
      <c r="X22" s="49">
        <f>+'24-02-014-002 Ind. Proy'!AI187</f>
        <v>0</v>
      </c>
      <c r="Y22" s="49">
        <f>+'24-02-014-002 Ind. Proy'!AJ187</f>
        <v>0</v>
      </c>
    </row>
    <row r="23" spans="1:25" s="45" customFormat="1" ht="24.75" customHeight="1">
      <c r="A23" s="51" t="s">
        <v>72</v>
      </c>
      <c r="B23" s="10">
        <f>+'24-02-014-002 Ind. Proy'!J190</f>
        <v>13643101000</v>
      </c>
      <c r="C23" s="10">
        <f>+'24-02-014-002 Ind. Proy'!K190</f>
        <v>13643101000</v>
      </c>
      <c r="D23" s="10">
        <f>+'24-02-014-002 Ind. Proy'!M190</f>
        <v>0</v>
      </c>
      <c r="E23" s="10">
        <f>+'24-02-014-002 Ind. Proy'!N190</f>
        <v>0</v>
      </c>
      <c r="F23" s="10">
        <f>+'24-02-014-002 Ind. Proy'!O190</f>
        <v>0</v>
      </c>
      <c r="G23" s="10">
        <f>+'24-02-014-002 Ind. Proy'!R190</f>
        <v>0</v>
      </c>
      <c r="H23" s="10">
        <f>+'24-02-014-002 Ind. Proy'!S190</f>
        <v>6821550000</v>
      </c>
      <c r="I23" s="10">
        <f>+'24-02-014-002 Ind. Proy'!T190</f>
        <v>0</v>
      </c>
      <c r="J23" s="10">
        <f>+'24-02-014-002 Ind. Proy'!U190</f>
        <v>6821550000</v>
      </c>
      <c r="K23" s="10">
        <f>+'24-02-014-002 Ind. Proy'!V190</f>
        <v>0</v>
      </c>
      <c r="L23" s="10">
        <f>+'24-02-014-002 Ind. Proy'!W190</f>
        <v>0</v>
      </c>
      <c r="M23" s="10">
        <f>+'24-02-014-002 Ind. Proy'!X190</f>
        <v>0</v>
      </c>
      <c r="N23" s="10">
        <f>+'24-02-014-002 Ind. Proy'!Y190</f>
        <v>0</v>
      </c>
      <c r="O23" s="10">
        <f>+'24-02-014-002 Ind. Proy'!Z190</f>
        <v>0</v>
      </c>
      <c r="P23" s="10">
        <f>+'24-02-014-002 Ind. Proy'!AA190</f>
        <v>0</v>
      </c>
      <c r="Q23" s="10">
        <f>+'24-02-014-002 Ind. Proy'!AB190</f>
        <v>0</v>
      </c>
      <c r="R23" s="10">
        <f>+'24-02-014-002 Ind. Proy'!AC190</f>
        <v>0</v>
      </c>
      <c r="S23" s="10">
        <f>+'24-02-014-002 Ind. Proy'!AD190</f>
        <v>0</v>
      </c>
      <c r="T23" s="10">
        <f>+'24-02-014-002 Ind. Proy'!AE190</f>
        <v>6821550000</v>
      </c>
      <c r="U23" s="10">
        <f>+'24-02-014-002 Ind. Proy'!AF190</f>
        <v>6821550000.5</v>
      </c>
      <c r="V23" s="10">
        <f>+'24-02-014-002 Ind. Proy'!AG190</f>
        <v>0</v>
      </c>
      <c r="W23" s="10">
        <f>+'24-02-014-002 Ind. Proy'!AH190</f>
        <v>6821550000</v>
      </c>
      <c r="X23" s="49">
        <f>+'24-02-014-002 Ind. Proy'!AI190</f>
        <v>0.49999996335144042</v>
      </c>
      <c r="Y23" s="49">
        <f>+'24-02-014-002 Ind. Proy'!AJ190</f>
        <v>1</v>
      </c>
    </row>
    <row r="24" spans="1:25" ht="15" customHeight="1">
      <c r="A24" s="129" t="str">
        <f>"TOTAL ASIG."&amp;" "&amp;$A$5</f>
        <v>TOTAL ASIG. 24-02-014 "Programa de Apoyo al Microemprendimiento"</v>
      </c>
      <c r="B24" s="130">
        <f t="shared" ref="B24:W24" si="0">SUM(B8:B23)</f>
        <v>13643101000</v>
      </c>
      <c r="C24" s="130">
        <f t="shared" si="0"/>
        <v>13643101000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0</v>
      </c>
      <c r="H24" s="130">
        <f t="shared" si="0"/>
        <v>6821550000</v>
      </c>
      <c r="I24" s="130">
        <f t="shared" si="0"/>
        <v>0</v>
      </c>
      <c r="J24" s="130">
        <f t="shared" si="0"/>
        <v>6821550000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6821550000</v>
      </c>
      <c r="U24" s="130">
        <f t="shared" si="0"/>
        <v>6821550000.5</v>
      </c>
      <c r="V24" s="130">
        <f t="shared" si="0"/>
        <v>0</v>
      </c>
      <c r="W24" s="130">
        <f t="shared" si="0"/>
        <v>6821550000</v>
      </c>
      <c r="X24" s="131">
        <f>+'24-02-014-002 Ind. Proy'!AI191</f>
        <v>0.49999996335144042</v>
      </c>
      <c r="Y24" s="131">
        <f>'24-02-014-002 Ind. Proy'!AJ191</f>
        <v>1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208"/>
  <sheetViews>
    <sheetView zoomScaleNormal="100" workbookViewId="0">
      <pane xSplit="5" ySplit="7" topLeftCell="F18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F188" sqref="F188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103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08"/>
      <c r="W5" s="108"/>
      <c r="X5" s="108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25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25" t="s">
        <v>22</v>
      </c>
      <c r="D7" s="156"/>
      <c r="E7" s="153"/>
      <c r="F7" s="156"/>
      <c r="G7" s="153"/>
      <c r="H7" s="124" t="s">
        <v>23</v>
      </c>
      <c r="I7" s="124" t="s">
        <v>24</v>
      </c>
      <c r="J7" s="159"/>
      <c r="K7" s="159"/>
      <c r="L7" s="153"/>
      <c r="M7" s="126" t="s">
        <v>25</v>
      </c>
      <c r="N7" s="126" t="s">
        <v>26</v>
      </c>
      <c r="O7" s="126" t="s">
        <v>27</v>
      </c>
      <c r="P7" s="153"/>
      <c r="Q7" s="156"/>
      <c r="R7" s="126" t="s">
        <v>28</v>
      </c>
      <c r="S7" s="126" t="s">
        <v>29</v>
      </c>
      <c r="T7" s="126" t="s">
        <v>30</v>
      </c>
      <c r="U7" s="159"/>
      <c r="V7" s="126" t="s">
        <v>31</v>
      </c>
      <c r="W7" s="126" t="s">
        <v>32</v>
      </c>
      <c r="X7" s="126" t="s">
        <v>33</v>
      </c>
      <c r="Y7" s="159"/>
      <c r="Z7" s="126" t="s">
        <v>34</v>
      </c>
      <c r="AA7" s="126" t="s">
        <v>35</v>
      </c>
      <c r="AB7" s="126" t="s">
        <v>36</v>
      </c>
      <c r="AC7" s="159"/>
      <c r="AD7" s="126" t="s">
        <v>37</v>
      </c>
      <c r="AE7" s="126" t="s">
        <v>38</v>
      </c>
      <c r="AF7" s="126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>
      <c r="A8" s="179" t="s">
        <v>42</v>
      </c>
      <c r="B8" s="180"/>
      <c r="C8" s="180"/>
      <c r="D8" s="180"/>
      <c r="E8" s="181"/>
      <c r="F8" s="17"/>
      <c r="G8" s="18"/>
      <c r="H8" s="19"/>
      <c r="I8" s="19"/>
      <c r="J8" s="7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hidden="1" customHeight="1" collapsed="1">
      <c r="A19" s="175" t="s">
        <v>43</v>
      </c>
      <c r="B19" s="176"/>
      <c r="C19" s="177"/>
      <c r="D19" s="177"/>
      <c r="E19" s="177"/>
      <c r="F19" s="177"/>
      <c r="G19" s="177"/>
      <c r="H19" s="177"/>
      <c r="I19" s="178"/>
      <c r="J19" s="70">
        <f>SUM(J9:J18)</f>
        <v>0</v>
      </c>
      <c r="K19" s="70">
        <f>SUM(K9:K18)</f>
        <v>0</v>
      </c>
      <c r="L19" s="80"/>
      <c r="M19" s="70">
        <f>SUM(M9:M18)</f>
        <v>0</v>
      </c>
      <c r="N19" s="70">
        <f>SUM(N9:N18)</f>
        <v>0</v>
      </c>
      <c r="O19" s="70">
        <f>SUM(O9:O18)</f>
        <v>0</v>
      </c>
      <c r="P19" s="73"/>
      <c r="Q19" s="81"/>
      <c r="R19" s="70">
        <f t="shared" ref="R19:AH19" si="7">SUM(R9:R18)</f>
        <v>0</v>
      </c>
      <c r="S19" s="70">
        <f t="shared" si="7"/>
        <v>0</v>
      </c>
      <c r="T19" s="70">
        <f t="shared" si="7"/>
        <v>0</v>
      </c>
      <c r="U19" s="70">
        <f>SUM(U9:U18)</f>
        <v>0</v>
      </c>
      <c r="V19" s="70">
        <f t="shared" si="7"/>
        <v>0</v>
      </c>
      <c r="W19" s="70">
        <f t="shared" si="7"/>
        <v>0</v>
      </c>
      <c r="X19" s="70">
        <f t="shared" si="7"/>
        <v>0</v>
      </c>
      <c r="Y19" s="70">
        <f t="shared" si="7"/>
        <v>0</v>
      </c>
      <c r="Z19" s="70">
        <f t="shared" si="7"/>
        <v>0</v>
      </c>
      <c r="AA19" s="70">
        <f t="shared" si="7"/>
        <v>0</v>
      </c>
      <c r="AB19" s="70">
        <f t="shared" si="7"/>
        <v>0</v>
      </c>
      <c r="AC19" s="70">
        <f t="shared" si="7"/>
        <v>0</v>
      </c>
      <c r="AD19" s="70">
        <f t="shared" si="7"/>
        <v>0</v>
      </c>
      <c r="AE19" s="70">
        <f t="shared" si="7"/>
        <v>0</v>
      </c>
      <c r="AF19" s="70">
        <f t="shared" si="7"/>
        <v>0</v>
      </c>
      <c r="AG19" s="70">
        <f t="shared" si="7"/>
        <v>0</v>
      </c>
      <c r="AH19" s="70">
        <f t="shared" si="7"/>
        <v>0</v>
      </c>
      <c r="AI19" s="74">
        <f>IF(ISERROR(AH19/J19),0,AH19/J19)</f>
        <v>0</v>
      </c>
      <c r="AJ19" s="74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>
      <c r="A20" s="182" t="s">
        <v>44</v>
      </c>
      <c r="B20" s="183"/>
      <c r="C20" s="183"/>
      <c r="D20" s="183"/>
      <c r="E20" s="184"/>
      <c r="F20" s="17"/>
      <c r="G20" s="18"/>
      <c r="H20" s="19"/>
      <c r="I20" s="19"/>
      <c r="J20" s="7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hidden="1" customHeight="1" collapsed="1">
      <c r="A31" s="175" t="s">
        <v>45</v>
      </c>
      <c r="B31" s="176"/>
      <c r="C31" s="177"/>
      <c r="D31" s="177"/>
      <c r="E31" s="177"/>
      <c r="F31" s="177"/>
      <c r="G31" s="177"/>
      <c r="H31" s="177"/>
      <c r="I31" s="178"/>
      <c r="J31" s="70">
        <f>SUM(J21:J30)</f>
        <v>0</v>
      </c>
      <c r="K31" s="70">
        <f>SUM(K21:K30)</f>
        <v>0</v>
      </c>
      <c r="L31" s="80"/>
      <c r="M31" s="70">
        <f>SUM(M21:M30)</f>
        <v>0</v>
      </c>
      <c r="N31" s="70">
        <f>SUM(N21:N30)</f>
        <v>0</v>
      </c>
      <c r="O31" s="70">
        <f>SUM(O21:O30)</f>
        <v>0</v>
      </c>
      <c r="P31" s="73"/>
      <c r="Q31" s="81"/>
      <c r="R31" s="70">
        <f t="shared" ref="R31:AH31" si="15">SUM(R21:R30)</f>
        <v>0</v>
      </c>
      <c r="S31" s="70">
        <f t="shared" si="15"/>
        <v>0</v>
      </c>
      <c r="T31" s="70">
        <f t="shared" si="15"/>
        <v>0</v>
      </c>
      <c r="U31" s="70">
        <f t="shared" si="15"/>
        <v>0</v>
      </c>
      <c r="V31" s="70">
        <f t="shared" si="15"/>
        <v>0</v>
      </c>
      <c r="W31" s="70">
        <f t="shared" si="15"/>
        <v>0</v>
      </c>
      <c r="X31" s="70">
        <f t="shared" si="15"/>
        <v>0</v>
      </c>
      <c r="Y31" s="70">
        <f t="shared" si="15"/>
        <v>0</v>
      </c>
      <c r="Z31" s="70">
        <f t="shared" si="15"/>
        <v>0</v>
      </c>
      <c r="AA31" s="70">
        <f t="shared" si="15"/>
        <v>0</v>
      </c>
      <c r="AB31" s="70">
        <f t="shared" si="15"/>
        <v>0</v>
      </c>
      <c r="AC31" s="70">
        <f t="shared" si="15"/>
        <v>0</v>
      </c>
      <c r="AD31" s="70">
        <f t="shared" si="15"/>
        <v>0</v>
      </c>
      <c r="AE31" s="70">
        <f t="shared" si="15"/>
        <v>0</v>
      </c>
      <c r="AF31" s="70">
        <f t="shared" si="15"/>
        <v>0</v>
      </c>
      <c r="AG31" s="70">
        <f t="shared" si="15"/>
        <v>0</v>
      </c>
      <c r="AH31" s="70">
        <f t="shared" si="15"/>
        <v>0</v>
      </c>
      <c r="AI31" s="74">
        <f>IF(ISERROR(AH31/J31),0,AH31/J31)</f>
        <v>0</v>
      </c>
      <c r="AJ31" s="74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>
      <c r="A32" s="182" t="s">
        <v>46</v>
      </c>
      <c r="B32" s="183"/>
      <c r="C32" s="183"/>
      <c r="D32" s="183"/>
      <c r="E32" s="184"/>
      <c r="F32" s="17"/>
      <c r="G32" s="18"/>
      <c r="H32" s="19"/>
      <c r="I32" s="19"/>
      <c r="J32" s="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hidden="1" customHeight="1" collapsed="1">
      <c r="A43" s="175" t="s">
        <v>47</v>
      </c>
      <c r="B43" s="176"/>
      <c r="C43" s="177"/>
      <c r="D43" s="177"/>
      <c r="E43" s="177"/>
      <c r="F43" s="177"/>
      <c r="G43" s="177"/>
      <c r="H43" s="177"/>
      <c r="I43" s="178"/>
      <c r="J43" s="70">
        <f>SUM(J33:J42)</f>
        <v>0</v>
      </c>
      <c r="K43" s="70">
        <f>SUM(K33:K42)</f>
        <v>0</v>
      </c>
      <c r="L43" s="80"/>
      <c r="M43" s="70">
        <f>SUM(M33:M42)</f>
        <v>0</v>
      </c>
      <c r="N43" s="70">
        <f>SUM(N33:N42)</f>
        <v>0</v>
      </c>
      <c r="O43" s="70">
        <f>SUM(O33:O42)</f>
        <v>0</v>
      </c>
      <c r="P43" s="73"/>
      <c r="Q43" s="81"/>
      <c r="R43" s="70">
        <f t="shared" ref="R43:AH43" si="23">SUM(R33:R42)</f>
        <v>0</v>
      </c>
      <c r="S43" s="70">
        <f t="shared" si="23"/>
        <v>0</v>
      </c>
      <c r="T43" s="70">
        <f t="shared" si="23"/>
        <v>0</v>
      </c>
      <c r="U43" s="70">
        <f t="shared" si="23"/>
        <v>0</v>
      </c>
      <c r="V43" s="70">
        <f t="shared" si="23"/>
        <v>0</v>
      </c>
      <c r="W43" s="70">
        <f t="shared" si="23"/>
        <v>0</v>
      </c>
      <c r="X43" s="70">
        <f t="shared" si="23"/>
        <v>0</v>
      </c>
      <c r="Y43" s="70">
        <f t="shared" si="23"/>
        <v>0</v>
      </c>
      <c r="Z43" s="70">
        <f t="shared" si="23"/>
        <v>0</v>
      </c>
      <c r="AA43" s="70">
        <f t="shared" si="23"/>
        <v>0</v>
      </c>
      <c r="AB43" s="70">
        <f t="shared" si="23"/>
        <v>0</v>
      </c>
      <c r="AC43" s="70">
        <f t="shared" si="23"/>
        <v>0</v>
      </c>
      <c r="AD43" s="70">
        <f t="shared" si="23"/>
        <v>0</v>
      </c>
      <c r="AE43" s="70">
        <f t="shared" si="23"/>
        <v>0</v>
      </c>
      <c r="AF43" s="70">
        <f t="shared" si="23"/>
        <v>0</v>
      </c>
      <c r="AG43" s="70">
        <f t="shared" si="23"/>
        <v>0</v>
      </c>
      <c r="AH43" s="70">
        <f t="shared" si="23"/>
        <v>0</v>
      </c>
      <c r="AI43" s="74">
        <f>IF(ISERROR(AH43/J43),0,AH43/J43)</f>
        <v>0</v>
      </c>
      <c r="AJ43" s="74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>
      <c r="A44" s="182" t="s">
        <v>48</v>
      </c>
      <c r="B44" s="183"/>
      <c r="C44" s="183"/>
      <c r="D44" s="183"/>
      <c r="E44" s="184"/>
      <c r="F44" s="17"/>
      <c r="G44" s="18"/>
      <c r="H44" s="19"/>
      <c r="I44" s="19"/>
      <c r="J44" s="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hidden="1" customHeight="1" collapsed="1">
      <c r="A55" s="175" t="s">
        <v>49</v>
      </c>
      <c r="B55" s="176"/>
      <c r="C55" s="177"/>
      <c r="D55" s="177"/>
      <c r="E55" s="177"/>
      <c r="F55" s="177"/>
      <c r="G55" s="177"/>
      <c r="H55" s="177"/>
      <c r="I55" s="178"/>
      <c r="J55" s="70">
        <f>SUM(J45:J54)</f>
        <v>0</v>
      </c>
      <c r="K55" s="70">
        <f>SUM(K45:K54)</f>
        <v>0</v>
      </c>
      <c r="L55" s="80"/>
      <c r="M55" s="70">
        <f>SUM(M45:M54)</f>
        <v>0</v>
      </c>
      <c r="N55" s="70">
        <f>SUM(N45:N54)</f>
        <v>0</v>
      </c>
      <c r="O55" s="70">
        <f>SUM(O45:O54)</f>
        <v>0</v>
      </c>
      <c r="P55" s="73"/>
      <c r="Q55" s="81"/>
      <c r="R55" s="70">
        <f t="shared" ref="R55:AH55" si="31">SUM(R45:R54)</f>
        <v>0</v>
      </c>
      <c r="S55" s="70">
        <f t="shared" si="31"/>
        <v>0</v>
      </c>
      <c r="T55" s="70">
        <f t="shared" si="31"/>
        <v>0</v>
      </c>
      <c r="U55" s="70">
        <f t="shared" si="31"/>
        <v>0</v>
      </c>
      <c r="V55" s="70">
        <f t="shared" si="31"/>
        <v>0</v>
      </c>
      <c r="W55" s="70">
        <f t="shared" si="31"/>
        <v>0</v>
      </c>
      <c r="X55" s="70">
        <f t="shared" si="31"/>
        <v>0</v>
      </c>
      <c r="Y55" s="70">
        <f t="shared" si="31"/>
        <v>0</v>
      </c>
      <c r="Z55" s="70">
        <f t="shared" si="31"/>
        <v>0</v>
      </c>
      <c r="AA55" s="70">
        <f t="shared" si="31"/>
        <v>0</v>
      </c>
      <c r="AB55" s="70">
        <f t="shared" si="31"/>
        <v>0</v>
      </c>
      <c r="AC55" s="70">
        <f t="shared" si="31"/>
        <v>0</v>
      </c>
      <c r="AD55" s="70">
        <f t="shared" si="31"/>
        <v>0</v>
      </c>
      <c r="AE55" s="70">
        <f t="shared" si="31"/>
        <v>0</v>
      </c>
      <c r="AF55" s="70">
        <f t="shared" si="31"/>
        <v>0</v>
      </c>
      <c r="AG55" s="70">
        <f t="shared" si="31"/>
        <v>0</v>
      </c>
      <c r="AH55" s="70">
        <f t="shared" si="31"/>
        <v>0</v>
      </c>
      <c r="AI55" s="74">
        <f>IF(ISERROR(AH55/J55),0,AH55/J55)</f>
        <v>0</v>
      </c>
      <c r="AJ55" s="74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>
      <c r="A56" s="182" t="s">
        <v>50</v>
      </c>
      <c r="B56" s="183"/>
      <c r="C56" s="183"/>
      <c r="D56" s="183"/>
      <c r="E56" s="184"/>
      <c r="F56" s="17"/>
      <c r="G56" s="18"/>
      <c r="H56" s="19"/>
      <c r="I56" s="19"/>
      <c r="J56" s="7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6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6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hidden="1" customHeight="1" collapsed="1">
      <c r="A67" s="175" t="s">
        <v>51</v>
      </c>
      <c r="B67" s="176"/>
      <c r="C67" s="177"/>
      <c r="D67" s="177"/>
      <c r="E67" s="177"/>
      <c r="F67" s="177"/>
      <c r="G67" s="177"/>
      <c r="H67" s="177"/>
      <c r="I67" s="178"/>
      <c r="J67" s="70">
        <f>SUM(J57:J66)</f>
        <v>0</v>
      </c>
      <c r="K67" s="70">
        <f>SUM(K57:K66)</f>
        <v>0</v>
      </c>
      <c r="L67" s="80"/>
      <c r="M67" s="70">
        <f>SUM(M57:M66)</f>
        <v>0</v>
      </c>
      <c r="N67" s="70">
        <f>SUM(N57:N66)</f>
        <v>0</v>
      </c>
      <c r="O67" s="70">
        <f>SUM(O57:O66)</f>
        <v>0</v>
      </c>
      <c r="P67" s="73"/>
      <c r="Q67" s="81"/>
      <c r="R67" s="70">
        <f t="shared" ref="R67:AH67" si="39">SUM(R57:R66)</f>
        <v>0</v>
      </c>
      <c r="S67" s="70">
        <f t="shared" si="39"/>
        <v>0</v>
      </c>
      <c r="T67" s="70">
        <f t="shared" si="39"/>
        <v>0</v>
      </c>
      <c r="U67" s="70">
        <f t="shared" si="39"/>
        <v>0</v>
      </c>
      <c r="V67" s="70">
        <f t="shared" si="39"/>
        <v>0</v>
      </c>
      <c r="W67" s="70">
        <f t="shared" si="39"/>
        <v>0</v>
      </c>
      <c r="X67" s="70">
        <f t="shared" si="39"/>
        <v>0</v>
      </c>
      <c r="Y67" s="70">
        <f t="shared" si="39"/>
        <v>0</v>
      </c>
      <c r="Z67" s="70">
        <f t="shared" si="39"/>
        <v>0</v>
      </c>
      <c r="AA67" s="70">
        <f t="shared" si="39"/>
        <v>0</v>
      </c>
      <c r="AB67" s="70">
        <f t="shared" si="39"/>
        <v>0</v>
      </c>
      <c r="AC67" s="70">
        <f t="shared" si="39"/>
        <v>0</v>
      </c>
      <c r="AD67" s="70">
        <f t="shared" si="39"/>
        <v>0</v>
      </c>
      <c r="AE67" s="70">
        <f t="shared" si="39"/>
        <v>0</v>
      </c>
      <c r="AF67" s="70">
        <f t="shared" si="39"/>
        <v>0</v>
      </c>
      <c r="AG67" s="70">
        <f t="shared" si="39"/>
        <v>0</v>
      </c>
      <c r="AH67" s="70">
        <f t="shared" si="39"/>
        <v>0</v>
      </c>
      <c r="AI67" s="74">
        <f>IF(ISERROR(AH67/J67),0,AH67/J67)</f>
        <v>0</v>
      </c>
      <c r="AJ67" s="74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>
      <c r="A68" s="182" t="s">
        <v>52</v>
      </c>
      <c r="B68" s="183"/>
      <c r="C68" s="183"/>
      <c r="D68" s="183"/>
      <c r="E68" s="184"/>
      <c r="F68" s="17"/>
      <c r="G68" s="18"/>
      <c r="H68" s="19"/>
      <c r="I68" s="19"/>
      <c r="J68" s="7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5" customFormat="1" ht="12.75" hidden="1" customHeight="1" collapsed="1">
      <c r="A79" s="175" t="s">
        <v>53</v>
      </c>
      <c r="B79" s="176"/>
      <c r="C79" s="177"/>
      <c r="D79" s="177"/>
      <c r="E79" s="177"/>
      <c r="F79" s="177"/>
      <c r="G79" s="177"/>
      <c r="H79" s="177"/>
      <c r="I79" s="178"/>
      <c r="J79" s="70">
        <f>SUM(J69:J78)</f>
        <v>0</v>
      </c>
      <c r="K79" s="70">
        <f>SUM(K69:K78)</f>
        <v>0</v>
      </c>
      <c r="L79" s="80"/>
      <c r="M79" s="70">
        <f>SUM(M69:M78)</f>
        <v>0</v>
      </c>
      <c r="N79" s="70">
        <f>SUM(N69:N78)</f>
        <v>0</v>
      </c>
      <c r="O79" s="70">
        <f>SUM(O69:O78)</f>
        <v>0</v>
      </c>
      <c r="P79" s="73"/>
      <c r="Q79" s="81"/>
      <c r="R79" s="70">
        <f t="shared" ref="R79:AH79" si="47">SUM(R69:R78)</f>
        <v>0</v>
      </c>
      <c r="S79" s="70">
        <f t="shared" si="47"/>
        <v>0</v>
      </c>
      <c r="T79" s="70">
        <f t="shared" si="47"/>
        <v>0</v>
      </c>
      <c r="U79" s="70">
        <f t="shared" si="47"/>
        <v>0</v>
      </c>
      <c r="V79" s="70">
        <f t="shared" si="47"/>
        <v>0</v>
      </c>
      <c r="W79" s="70">
        <f t="shared" si="47"/>
        <v>0</v>
      </c>
      <c r="X79" s="70">
        <f t="shared" si="47"/>
        <v>0</v>
      </c>
      <c r="Y79" s="70">
        <f t="shared" si="47"/>
        <v>0</v>
      </c>
      <c r="Z79" s="70">
        <f t="shared" si="47"/>
        <v>0</v>
      </c>
      <c r="AA79" s="70">
        <f t="shared" si="47"/>
        <v>0</v>
      </c>
      <c r="AB79" s="70">
        <f t="shared" si="47"/>
        <v>0</v>
      </c>
      <c r="AC79" s="70">
        <f t="shared" si="47"/>
        <v>0</v>
      </c>
      <c r="AD79" s="70">
        <f t="shared" si="47"/>
        <v>0</v>
      </c>
      <c r="AE79" s="70">
        <f t="shared" si="47"/>
        <v>0</v>
      </c>
      <c r="AF79" s="70">
        <f t="shared" si="47"/>
        <v>0</v>
      </c>
      <c r="AG79" s="70">
        <f t="shared" si="47"/>
        <v>0</v>
      </c>
      <c r="AH79" s="70">
        <f t="shared" si="47"/>
        <v>0</v>
      </c>
      <c r="AI79" s="74">
        <f>IF(ISERROR(AH79/J79),0,AH79/J79)</f>
        <v>0</v>
      </c>
      <c r="AJ79" s="74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>
      <c r="A80" s="182" t="s">
        <v>54</v>
      </c>
      <c r="B80" s="183"/>
      <c r="C80" s="183"/>
      <c r="D80" s="183"/>
      <c r="E80" s="184"/>
      <c r="F80" s="17"/>
      <c r="G80" s="18"/>
      <c r="H80" s="19"/>
      <c r="I80" s="19"/>
      <c r="J80" s="7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5" customFormat="1" ht="12.75" hidden="1" customHeight="1" collapsed="1">
      <c r="A91" s="175" t="s">
        <v>55</v>
      </c>
      <c r="B91" s="176"/>
      <c r="C91" s="177"/>
      <c r="D91" s="177"/>
      <c r="E91" s="177"/>
      <c r="F91" s="177"/>
      <c r="G91" s="177"/>
      <c r="H91" s="177"/>
      <c r="I91" s="178"/>
      <c r="J91" s="70">
        <f>SUM(J81:J90)</f>
        <v>0</v>
      </c>
      <c r="K91" s="70">
        <f>SUM(K81:K90)</f>
        <v>0</v>
      </c>
      <c r="L91" s="80"/>
      <c r="M91" s="70">
        <f>SUM(M81:M90)</f>
        <v>0</v>
      </c>
      <c r="N91" s="70">
        <f>SUM(N81:N90)</f>
        <v>0</v>
      </c>
      <c r="O91" s="70">
        <f>SUM(O81:O90)</f>
        <v>0</v>
      </c>
      <c r="P91" s="73"/>
      <c r="Q91" s="81"/>
      <c r="R91" s="70">
        <f t="shared" ref="R91:AH91" si="55">SUM(R81:R90)</f>
        <v>0</v>
      </c>
      <c r="S91" s="70">
        <f t="shared" si="55"/>
        <v>0</v>
      </c>
      <c r="T91" s="70">
        <f t="shared" si="55"/>
        <v>0</v>
      </c>
      <c r="U91" s="70">
        <f t="shared" si="55"/>
        <v>0</v>
      </c>
      <c r="V91" s="70">
        <f t="shared" si="55"/>
        <v>0</v>
      </c>
      <c r="W91" s="70">
        <f t="shared" si="55"/>
        <v>0</v>
      </c>
      <c r="X91" s="70">
        <f t="shared" si="55"/>
        <v>0</v>
      </c>
      <c r="Y91" s="70">
        <f t="shared" si="55"/>
        <v>0</v>
      </c>
      <c r="Z91" s="70">
        <f t="shared" si="55"/>
        <v>0</v>
      </c>
      <c r="AA91" s="70">
        <f t="shared" si="55"/>
        <v>0</v>
      </c>
      <c r="AB91" s="70">
        <f t="shared" si="55"/>
        <v>0</v>
      </c>
      <c r="AC91" s="70">
        <f t="shared" si="55"/>
        <v>0</v>
      </c>
      <c r="AD91" s="70">
        <f t="shared" si="55"/>
        <v>0</v>
      </c>
      <c r="AE91" s="70">
        <f t="shared" si="55"/>
        <v>0</v>
      </c>
      <c r="AF91" s="70">
        <f t="shared" si="55"/>
        <v>0</v>
      </c>
      <c r="AG91" s="70">
        <f t="shared" si="55"/>
        <v>0</v>
      </c>
      <c r="AH91" s="70">
        <f t="shared" si="55"/>
        <v>0</v>
      </c>
      <c r="AI91" s="74">
        <f>IF(ISERROR(AH91/J91),0,AH91/J91)</f>
        <v>0</v>
      </c>
      <c r="AJ91" s="74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>
      <c r="A92" s="182" t="s">
        <v>56</v>
      </c>
      <c r="B92" s="183"/>
      <c r="C92" s="183"/>
      <c r="D92" s="183"/>
      <c r="E92" s="184"/>
      <c r="F92" s="17"/>
      <c r="G92" s="18"/>
      <c r="H92" s="19"/>
      <c r="I92" s="19"/>
      <c r="J92" s="7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5" customFormat="1" ht="12.75" hidden="1" customHeight="1" collapsed="1">
      <c r="A103" s="175" t="s">
        <v>57</v>
      </c>
      <c r="B103" s="176"/>
      <c r="C103" s="177"/>
      <c r="D103" s="177"/>
      <c r="E103" s="177"/>
      <c r="F103" s="177"/>
      <c r="G103" s="177"/>
      <c r="H103" s="177"/>
      <c r="I103" s="178"/>
      <c r="J103" s="70">
        <f>SUM(J93:J102)</f>
        <v>0</v>
      </c>
      <c r="K103" s="70">
        <f>SUM(K93:K102)</f>
        <v>0</v>
      </c>
      <c r="L103" s="80"/>
      <c r="M103" s="70">
        <f>SUM(M93:M102)</f>
        <v>0</v>
      </c>
      <c r="N103" s="70">
        <f>SUM(N93:N102)</f>
        <v>0</v>
      </c>
      <c r="O103" s="70">
        <f>SUM(O93:O102)</f>
        <v>0</v>
      </c>
      <c r="P103" s="73"/>
      <c r="Q103" s="81"/>
      <c r="R103" s="70">
        <f t="shared" ref="R103:AH103" si="63">SUM(R93:R102)</f>
        <v>0</v>
      </c>
      <c r="S103" s="70">
        <f t="shared" si="63"/>
        <v>0</v>
      </c>
      <c r="T103" s="70">
        <f t="shared" si="63"/>
        <v>0</v>
      </c>
      <c r="U103" s="70">
        <f t="shared" si="63"/>
        <v>0</v>
      </c>
      <c r="V103" s="70">
        <f t="shared" si="63"/>
        <v>0</v>
      </c>
      <c r="W103" s="70">
        <f t="shared" si="63"/>
        <v>0</v>
      </c>
      <c r="X103" s="70">
        <f t="shared" si="63"/>
        <v>0</v>
      </c>
      <c r="Y103" s="70">
        <f t="shared" si="63"/>
        <v>0</v>
      </c>
      <c r="Z103" s="70">
        <f t="shared" si="63"/>
        <v>0</v>
      </c>
      <c r="AA103" s="70">
        <f t="shared" si="63"/>
        <v>0</v>
      </c>
      <c r="AB103" s="70">
        <f t="shared" si="63"/>
        <v>0</v>
      </c>
      <c r="AC103" s="70">
        <f t="shared" si="63"/>
        <v>0</v>
      </c>
      <c r="AD103" s="70">
        <f t="shared" si="63"/>
        <v>0</v>
      </c>
      <c r="AE103" s="70">
        <f t="shared" si="63"/>
        <v>0</v>
      </c>
      <c r="AF103" s="70">
        <f t="shared" si="63"/>
        <v>0</v>
      </c>
      <c r="AG103" s="70">
        <f t="shared" si="63"/>
        <v>0</v>
      </c>
      <c r="AH103" s="70">
        <f t="shared" si="63"/>
        <v>0</v>
      </c>
      <c r="AI103" s="74">
        <f>IF(ISERROR(AH103/J103),0,AH103/J103)</f>
        <v>0</v>
      </c>
      <c r="AJ103" s="74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>
      <c r="A104" s="182" t="s">
        <v>58</v>
      </c>
      <c r="B104" s="183"/>
      <c r="C104" s="183"/>
      <c r="D104" s="183"/>
      <c r="E104" s="184"/>
      <c r="F104" s="17"/>
      <c r="G104" s="18"/>
      <c r="H104" s="19"/>
      <c r="I104" s="19"/>
      <c r="J104" s="7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6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5" customFormat="1" ht="12.75" hidden="1" customHeight="1" collapsed="1">
      <c r="A115" s="175" t="s">
        <v>59</v>
      </c>
      <c r="B115" s="176"/>
      <c r="C115" s="177"/>
      <c r="D115" s="177"/>
      <c r="E115" s="177"/>
      <c r="F115" s="177"/>
      <c r="G115" s="177"/>
      <c r="H115" s="177"/>
      <c r="I115" s="178"/>
      <c r="J115" s="70">
        <f>SUM(J105:J114)</f>
        <v>0</v>
      </c>
      <c r="K115" s="70">
        <f>SUM(K105:K114)</f>
        <v>0</v>
      </c>
      <c r="L115" s="80"/>
      <c r="M115" s="70">
        <f>SUM(M105:M114)</f>
        <v>0</v>
      </c>
      <c r="N115" s="70">
        <f>SUM(N105:N114)</f>
        <v>0</v>
      </c>
      <c r="O115" s="70">
        <f>SUM(O105:O114)</f>
        <v>0</v>
      </c>
      <c r="P115" s="73"/>
      <c r="Q115" s="81"/>
      <c r="R115" s="70">
        <f t="shared" ref="R115:AH115" si="71">SUM(R105:R114)</f>
        <v>0</v>
      </c>
      <c r="S115" s="70">
        <f t="shared" si="71"/>
        <v>0</v>
      </c>
      <c r="T115" s="70">
        <f t="shared" si="71"/>
        <v>0</v>
      </c>
      <c r="U115" s="70">
        <f t="shared" si="71"/>
        <v>0</v>
      </c>
      <c r="V115" s="70">
        <f t="shared" si="71"/>
        <v>0</v>
      </c>
      <c r="W115" s="70">
        <f t="shared" si="71"/>
        <v>0</v>
      </c>
      <c r="X115" s="70">
        <f t="shared" si="71"/>
        <v>0</v>
      </c>
      <c r="Y115" s="70">
        <f t="shared" si="71"/>
        <v>0</v>
      </c>
      <c r="Z115" s="70">
        <f t="shared" si="71"/>
        <v>0</v>
      </c>
      <c r="AA115" s="70">
        <f t="shared" si="71"/>
        <v>0</v>
      </c>
      <c r="AB115" s="70">
        <f t="shared" si="71"/>
        <v>0</v>
      </c>
      <c r="AC115" s="70">
        <f t="shared" si="71"/>
        <v>0</v>
      </c>
      <c r="AD115" s="70">
        <f t="shared" si="71"/>
        <v>0</v>
      </c>
      <c r="AE115" s="70">
        <f t="shared" si="71"/>
        <v>0</v>
      </c>
      <c r="AF115" s="70">
        <f t="shared" si="71"/>
        <v>0</v>
      </c>
      <c r="AG115" s="70">
        <f t="shared" si="71"/>
        <v>0</v>
      </c>
      <c r="AH115" s="70">
        <f t="shared" si="71"/>
        <v>0</v>
      </c>
      <c r="AI115" s="74">
        <f>IF(ISERROR(AH115/J115),0,AH115/J115)</f>
        <v>0</v>
      </c>
      <c r="AJ115" s="74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>
      <c r="A116" s="182" t="s">
        <v>60</v>
      </c>
      <c r="B116" s="183"/>
      <c r="C116" s="183"/>
      <c r="D116" s="183"/>
      <c r="E116" s="184"/>
      <c r="F116" s="17"/>
      <c r="G116" s="18"/>
      <c r="H116" s="19"/>
      <c r="I116" s="19"/>
      <c r="J116" s="7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6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5" customFormat="1" ht="12.75" hidden="1" customHeight="1" collapsed="1">
      <c r="A127" s="175" t="s">
        <v>61</v>
      </c>
      <c r="B127" s="176"/>
      <c r="C127" s="177"/>
      <c r="D127" s="177"/>
      <c r="E127" s="177"/>
      <c r="F127" s="177"/>
      <c r="G127" s="177"/>
      <c r="H127" s="177"/>
      <c r="I127" s="178"/>
      <c r="J127" s="70">
        <f>SUM(J117:J126)</f>
        <v>0</v>
      </c>
      <c r="K127" s="70">
        <f>SUM(K117:K126)</f>
        <v>0</v>
      </c>
      <c r="L127" s="80"/>
      <c r="M127" s="70">
        <f>SUM(M117:M126)</f>
        <v>0</v>
      </c>
      <c r="N127" s="70">
        <f>SUM(N117:N126)</f>
        <v>0</v>
      </c>
      <c r="O127" s="70">
        <f>SUM(O117:O126)</f>
        <v>0</v>
      </c>
      <c r="P127" s="73"/>
      <c r="Q127" s="81"/>
      <c r="R127" s="70">
        <f t="shared" ref="R127:AH127" si="79">SUM(R117:R126)</f>
        <v>0</v>
      </c>
      <c r="S127" s="70">
        <f t="shared" si="79"/>
        <v>0</v>
      </c>
      <c r="T127" s="70">
        <f t="shared" si="79"/>
        <v>0</v>
      </c>
      <c r="U127" s="70">
        <f t="shared" si="79"/>
        <v>0</v>
      </c>
      <c r="V127" s="70">
        <f t="shared" si="79"/>
        <v>0</v>
      </c>
      <c r="W127" s="70">
        <f t="shared" si="79"/>
        <v>0</v>
      </c>
      <c r="X127" s="70">
        <f t="shared" si="79"/>
        <v>0</v>
      </c>
      <c r="Y127" s="70">
        <f t="shared" si="79"/>
        <v>0</v>
      </c>
      <c r="Z127" s="70">
        <f t="shared" si="79"/>
        <v>0</v>
      </c>
      <c r="AA127" s="70">
        <f t="shared" si="79"/>
        <v>0</v>
      </c>
      <c r="AB127" s="70">
        <f t="shared" si="79"/>
        <v>0</v>
      </c>
      <c r="AC127" s="70">
        <f t="shared" si="79"/>
        <v>0</v>
      </c>
      <c r="AD127" s="70">
        <f t="shared" si="79"/>
        <v>0</v>
      </c>
      <c r="AE127" s="70">
        <f t="shared" si="79"/>
        <v>0</v>
      </c>
      <c r="AF127" s="70">
        <f t="shared" si="79"/>
        <v>0</v>
      </c>
      <c r="AG127" s="70">
        <f t="shared" si="79"/>
        <v>0</v>
      </c>
      <c r="AH127" s="70">
        <f t="shared" si="79"/>
        <v>0</v>
      </c>
      <c r="AI127" s="74">
        <f>IF(ISERROR(AH127/J127),0,AH127/J127)</f>
        <v>0</v>
      </c>
      <c r="AJ127" s="74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>
      <c r="A128" s="182" t="s">
        <v>62</v>
      </c>
      <c r="B128" s="183"/>
      <c r="C128" s="183"/>
      <c r="D128" s="183"/>
      <c r="E128" s="184"/>
      <c r="F128" s="17"/>
      <c r="G128" s="18"/>
      <c r="H128" s="19"/>
      <c r="I128" s="19"/>
      <c r="J128" s="7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5" customFormat="1" ht="12.75" hidden="1" customHeight="1" collapsed="1">
      <c r="A139" s="185" t="s">
        <v>63</v>
      </c>
      <c r="B139" s="185"/>
      <c r="C139" s="185"/>
      <c r="D139" s="185"/>
      <c r="E139" s="185"/>
      <c r="F139" s="185"/>
      <c r="G139" s="185"/>
      <c r="H139" s="185"/>
      <c r="I139" s="185"/>
      <c r="J139" s="70">
        <v>0</v>
      </c>
      <c r="K139" s="70">
        <v>0</v>
      </c>
      <c r="L139" s="80"/>
      <c r="M139" s="70">
        <f>SUM(M129:M138)</f>
        <v>0</v>
      </c>
      <c r="N139" s="70">
        <f>SUM(N129:N138)</f>
        <v>0</v>
      </c>
      <c r="O139" s="70">
        <f>SUM(O129:O138)</f>
        <v>0</v>
      </c>
      <c r="P139" s="73"/>
      <c r="Q139" s="81"/>
      <c r="R139" s="70">
        <f t="shared" ref="R139:AH139" si="87">SUM(R129:R138)</f>
        <v>0</v>
      </c>
      <c r="S139" s="70">
        <f t="shared" si="87"/>
        <v>0</v>
      </c>
      <c r="T139" s="70">
        <f t="shared" si="87"/>
        <v>0</v>
      </c>
      <c r="U139" s="70">
        <f t="shared" si="87"/>
        <v>0</v>
      </c>
      <c r="V139" s="70">
        <f t="shared" si="87"/>
        <v>0</v>
      </c>
      <c r="W139" s="70">
        <f t="shared" si="87"/>
        <v>0</v>
      </c>
      <c r="X139" s="70">
        <f t="shared" si="87"/>
        <v>0</v>
      </c>
      <c r="Y139" s="70">
        <f t="shared" si="87"/>
        <v>0</v>
      </c>
      <c r="Z139" s="70">
        <f t="shared" si="87"/>
        <v>0</v>
      </c>
      <c r="AA139" s="70">
        <f t="shared" si="87"/>
        <v>0</v>
      </c>
      <c r="AB139" s="70">
        <f t="shared" si="87"/>
        <v>0</v>
      </c>
      <c r="AC139" s="70">
        <f t="shared" si="87"/>
        <v>0</v>
      </c>
      <c r="AD139" s="70">
        <f t="shared" si="87"/>
        <v>0</v>
      </c>
      <c r="AE139" s="70">
        <f t="shared" si="87"/>
        <v>0</v>
      </c>
      <c r="AF139" s="70">
        <f t="shared" si="87"/>
        <v>0</v>
      </c>
      <c r="AG139" s="70">
        <f t="shared" si="87"/>
        <v>0</v>
      </c>
      <c r="AH139" s="70">
        <f t="shared" si="87"/>
        <v>0</v>
      </c>
      <c r="AI139" s="74">
        <f>IF(ISERROR(AH139/J139),0,AH139/J139)</f>
        <v>0</v>
      </c>
      <c r="AJ139" s="74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>
      <c r="A140" s="186" t="s">
        <v>64</v>
      </c>
      <c r="B140" s="187"/>
      <c r="C140" s="187"/>
      <c r="D140" s="187"/>
      <c r="E140" s="188"/>
      <c r="F140" s="42"/>
      <c r="G140" s="43"/>
      <c r="H140" s="44"/>
      <c r="I140" s="44"/>
      <c r="J140" s="7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5" customFormat="1" ht="12.75" hidden="1" customHeight="1" collapsed="1">
      <c r="A151" s="175" t="s">
        <v>65</v>
      </c>
      <c r="B151" s="177"/>
      <c r="C151" s="177"/>
      <c r="D151" s="177"/>
      <c r="E151" s="177"/>
      <c r="F151" s="177"/>
      <c r="G151" s="177"/>
      <c r="H151" s="177"/>
      <c r="I151" s="178"/>
      <c r="J151" s="70">
        <f>SUM(J141:J150)</f>
        <v>0</v>
      </c>
      <c r="K151" s="70">
        <f>SUM(K141:K150)</f>
        <v>0</v>
      </c>
      <c r="L151" s="80"/>
      <c r="M151" s="70">
        <f>SUM(M141:M150)</f>
        <v>0</v>
      </c>
      <c r="N151" s="70">
        <f>SUM(N141:N150)</f>
        <v>0</v>
      </c>
      <c r="O151" s="70">
        <f>SUM(O141:O150)</f>
        <v>0</v>
      </c>
      <c r="P151" s="73"/>
      <c r="Q151" s="81"/>
      <c r="R151" s="70">
        <f t="shared" ref="R151:AH151" si="95">SUM(R141:R150)</f>
        <v>0</v>
      </c>
      <c r="S151" s="70">
        <f t="shared" si="95"/>
        <v>0</v>
      </c>
      <c r="T151" s="70">
        <f t="shared" si="95"/>
        <v>0</v>
      </c>
      <c r="U151" s="70">
        <f t="shared" si="95"/>
        <v>0</v>
      </c>
      <c r="V151" s="70">
        <f t="shared" si="95"/>
        <v>0</v>
      </c>
      <c r="W151" s="70">
        <f t="shared" si="95"/>
        <v>0</v>
      </c>
      <c r="X151" s="70">
        <f t="shared" si="95"/>
        <v>0</v>
      </c>
      <c r="Y151" s="70">
        <f t="shared" si="95"/>
        <v>0</v>
      </c>
      <c r="Z151" s="70">
        <f t="shared" si="95"/>
        <v>0</v>
      </c>
      <c r="AA151" s="70">
        <f t="shared" si="95"/>
        <v>0</v>
      </c>
      <c r="AB151" s="70">
        <f t="shared" si="95"/>
        <v>0</v>
      </c>
      <c r="AC151" s="70">
        <f t="shared" si="95"/>
        <v>0</v>
      </c>
      <c r="AD151" s="70">
        <f t="shared" si="95"/>
        <v>0</v>
      </c>
      <c r="AE151" s="70">
        <f t="shared" si="95"/>
        <v>0</v>
      </c>
      <c r="AF151" s="70">
        <f t="shared" si="95"/>
        <v>0</v>
      </c>
      <c r="AG151" s="70">
        <f t="shared" si="95"/>
        <v>0</v>
      </c>
      <c r="AH151" s="70">
        <f t="shared" si="95"/>
        <v>0</v>
      </c>
      <c r="AI151" s="74">
        <f>IF(ISERROR(AH151/J151),0,AH151/J151)</f>
        <v>0</v>
      </c>
      <c r="AJ151" s="74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>
      <c r="A152" s="182" t="s">
        <v>66</v>
      </c>
      <c r="B152" s="183"/>
      <c r="C152" s="183"/>
      <c r="D152" s="183"/>
      <c r="E152" s="184"/>
      <c r="F152" s="17"/>
      <c r="G152" s="18"/>
      <c r="H152" s="19"/>
      <c r="I152" s="19"/>
      <c r="J152" s="7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5" customFormat="1" ht="12.75" hidden="1" customHeight="1" collapsed="1">
      <c r="A163" s="175" t="s">
        <v>67</v>
      </c>
      <c r="B163" s="177"/>
      <c r="C163" s="177"/>
      <c r="D163" s="177"/>
      <c r="E163" s="177"/>
      <c r="F163" s="177"/>
      <c r="G163" s="177"/>
      <c r="H163" s="177"/>
      <c r="I163" s="178"/>
      <c r="J163" s="70">
        <f>SUM(J153:J162)</f>
        <v>0</v>
      </c>
      <c r="K163" s="70">
        <f>SUM(K153:K162)</f>
        <v>0</v>
      </c>
      <c r="L163" s="80"/>
      <c r="M163" s="70">
        <f>SUM(M153:M162)</f>
        <v>0</v>
      </c>
      <c r="N163" s="70">
        <f>SUM(N153:N162)</f>
        <v>0</v>
      </c>
      <c r="O163" s="70">
        <f>SUM(O153:O162)</f>
        <v>0</v>
      </c>
      <c r="P163" s="73"/>
      <c r="Q163" s="81"/>
      <c r="R163" s="70">
        <f t="shared" ref="R163:AH163" si="103">SUM(R153:R162)</f>
        <v>0</v>
      </c>
      <c r="S163" s="70">
        <f t="shared" si="103"/>
        <v>0</v>
      </c>
      <c r="T163" s="70">
        <f t="shared" si="103"/>
        <v>0</v>
      </c>
      <c r="U163" s="70">
        <f t="shared" si="103"/>
        <v>0</v>
      </c>
      <c r="V163" s="70">
        <f t="shared" si="103"/>
        <v>0</v>
      </c>
      <c r="W163" s="70">
        <f t="shared" si="103"/>
        <v>0</v>
      </c>
      <c r="X163" s="70">
        <f t="shared" si="103"/>
        <v>0</v>
      </c>
      <c r="Y163" s="70">
        <f t="shared" si="103"/>
        <v>0</v>
      </c>
      <c r="Z163" s="70">
        <f t="shared" si="103"/>
        <v>0</v>
      </c>
      <c r="AA163" s="70">
        <f t="shared" si="103"/>
        <v>0</v>
      </c>
      <c r="AB163" s="70">
        <f t="shared" si="103"/>
        <v>0</v>
      </c>
      <c r="AC163" s="70">
        <f t="shared" si="103"/>
        <v>0</v>
      </c>
      <c r="AD163" s="70">
        <f t="shared" si="103"/>
        <v>0</v>
      </c>
      <c r="AE163" s="70">
        <f t="shared" si="103"/>
        <v>0</v>
      </c>
      <c r="AF163" s="70">
        <f t="shared" si="103"/>
        <v>0</v>
      </c>
      <c r="AG163" s="70">
        <f t="shared" si="103"/>
        <v>0</v>
      </c>
      <c r="AH163" s="70">
        <f t="shared" si="103"/>
        <v>0</v>
      </c>
      <c r="AI163" s="74">
        <f>IF(ISERROR(AH163/J163),0,AH163/J163)</f>
        <v>0</v>
      </c>
      <c r="AJ163" s="74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>
      <c r="A164" s="182" t="s">
        <v>68</v>
      </c>
      <c r="B164" s="183"/>
      <c r="C164" s="183"/>
      <c r="D164" s="183"/>
      <c r="E164" s="184"/>
      <c r="F164" s="17"/>
      <c r="G164" s="18"/>
      <c r="H164" s="19"/>
      <c r="I164" s="19"/>
      <c r="J164" s="7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5" customFormat="1" ht="12.75" hidden="1" customHeight="1" collapsed="1">
      <c r="A175" s="175" t="s">
        <v>69</v>
      </c>
      <c r="B175" s="177"/>
      <c r="C175" s="177"/>
      <c r="D175" s="177"/>
      <c r="E175" s="177"/>
      <c r="F175" s="177"/>
      <c r="G175" s="177"/>
      <c r="H175" s="177"/>
      <c r="I175" s="178"/>
      <c r="J175" s="70">
        <f>SUM(J165:J174)</f>
        <v>0</v>
      </c>
      <c r="K175" s="70">
        <f>SUM(K165:K174)</f>
        <v>0</v>
      </c>
      <c r="L175" s="80"/>
      <c r="M175" s="70">
        <f>SUM(M165:M174)</f>
        <v>0</v>
      </c>
      <c r="N175" s="70">
        <f>SUM(N165:N174)</f>
        <v>0</v>
      </c>
      <c r="O175" s="70">
        <f>SUM(O165:O174)</f>
        <v>0</v>
      </c>
      <c r="P175" s="73"/>
      <c r="Q175" s="81"/>
      <c r="R175" s="70">
        <f t="shared" ref="R175:AH175" si="111">SUM(R165:R174)</f>
        <v>0</v>
      </c>
      <c r="S175" s="70">
        <f t="shared" si="111"/>
        <v>0</v>
      </c>
      <c r="T175" s="70">
        <f t="shared" si="111"/>
        <v>0</v>
      </c>
      <c r="U175" s="70">
        <f t="shared" si="111"/>
        <v>0</v>
      </c>
      <c r="V175" s="70">
        <f t="shared" si="111"/>
        <v>0</v>
      </c>
      <c r="W175" s="70">
        <f t="shared" si="111"/>
        <v>0</v>
      </c>
      <c r="X175" s="70">
        <f t="shared" si="111"/>
        <v>0</v>
      </c>
      <c r="Y175" s="70">
        <f t="shared" si="111"/>
        <v>0</v>
      </c>
      <c r="Z175" s="70">
        <f t="shared" si="111"/>
        <v>0</v>
      </c>
      <c r="AA175" s="70">
        <f t="shared" si="111"/>
        <v>0</v>
      </c>
      <c r="AB175" s="70">
        <f t="shared" si="111"/>
        <v>0</v>
      </c>
      <c r="AC175" s="70">
        <f t="shared" si="111"/>
        <v>0</v>
      </c>
      <c r="AD175" s="70">
        <f t="shared" si="111"/>
        <v>0</v>
      </c>
      <c r="AE175" s="70">
        <f t="shared" si="111"/>
        <v>0</v>
      </c>
      <c r="AF175" s="70">
        <f t="shared" si="111"/>
        <v>0</v>
      </c>
      <c r="AG175" s="70">
        <f t="shared" si="111"/>
        <v>0</v>
      </c>
      <c r="AH175" s="70">
        <f t="shared" si="111"/>
        <v>0</v>
      </c>
      <c r="AI175" s="74">
        <f>IF(ISERROR(AH175/J175),0,AH175/J175)</f>
        <v>0</v>
      </c>
      <c r="AJ175" s="74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>
      <c r="A176" s="182" t="s">
        <v>70</v>
      </c>
      <c r="B176" s="183"/>
      <c r="C176" s="183"/>
      <c r="D176" s="183"/>
      <c r="E176" s="184"/>
      <c r="F176" s="17"/>
      <c r="G176" s="18"/>
      <c r="H176" s="19"/>
      <c r="I176" s="19"/>
      <c r="J176" s="7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5" customFormat="1" ht="12.75" hidden="1" customHeight="1" collapsed="1">
      <c r="A187" s="175" t="s">
        <v>71</v>
      </c>
      <c r="B187" s="177"/>
      <c r="C187" s="177"/>
      <c r="D187" s="177"/>
      <c r="E187" s="177"/>
      <c r="F187" s="177"/>
      <c r="G187" s="177"/>
      <c r="H187" s="177"/>
      <c r="I187" s="178"/>
      <c r="J187" s="70">
        <f>SUM(J177:J186)</f>
        <v>0</v>
      </c>
      <c r="K187" s="70">
        <f>SUM(K177:K186)</f>
        <v>0</v>
      </c>
      <c r="L187" s="80"/>
      <c r="M187" s="70">
        <f>SUM(M177:M186)</f>
        <v>0</v>
      </c>
      <c r="N187" s="70">
        <f>SUM(N177:N186)</f>
        <v>0</v>
      </c>
      <c r="O187" s="70">
        <f>SUM(O177:O186)</f>
        <v>0</v>
      </c>
      <c r="P187" s="73"/>
      <c r="Q187" s="81"/>
      <c r="R187" s="70">
        <f t="shared" ref="R187:AH187" si="119">SUM(R177:R186)</f>
        <v>0</v>
      </c>
      <c r="S187" s="70">
        <f t="shared" si="119"/>
        <v>0</v>
      </c>
      <c r="T187" s="70">
        <f t="shared" si="119"/>
        <v>0</v>
      </c>
      <c r="U187" s="70">
        <f t="shared" si="119"/>
        <v>0</v>
      </c>
      <c r="V187" s="70">
        <f t="shared" si="119"/>
        <v>0</v>
      </c>
      <c r="W187" s="70">
        <f t="shared" si="119"/>
        <v>0</v>
      </c>
      <c r="X187" s="70">
        <f t="shared" si="119"/>
        <v>0</v>
      </c>
      <c r="Y187" s="70">
        <f t="shared" si="119"/>
        <v>0</v>
      </c>
      <c r="Z187" s="70">
        <f t="shared" si="119"/>
        <v>0</v>
      </c>
      <c r="AA187" s="70">
        <f t="shared" si="119"/>
        <v>0</v>
      </c>
      <c r="AB187" s="70">
        <f t="shared" si="119"/>
        <v>0</v>
      </c>
      <c r="AC187" s="70">
        <f t="shared" si="119"/>
        <v>0</v>
      </c>
      <c r="AD187" s="70">
        <f t="shared" si="119"/>
        <v>0</v>
      </c>
      <c r="AE187" s="70">
        <f t="shared" si="119"/>
        <v>0</v>
      </c>
      <c r="AF187" s="70">
        <f t="shared" si="119"/>
        <v>0</v>
      </c>
      <c r="AG187" s="70">
        <f t="shared" si="119"/>
        <v>0</v>
      </c>
      <c r="AH187" s="70">
        <f t="shared" si="119"/>
        <v>0</v>
      </c>
      <c r="AI187" s="74">
        <f>IF(ISERROR(AH187/J187),0,AH187/J187)</f>
        <v>0</v>
      </c>
      <c r="AJ187" s="74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136" t="s">
        <v>72</v>
      </c>
      <c r="B188" s="137"/>
      <c r="C188" s="137"/>
      <c r="D188" s="137"/>
      <c r="E188" s="138"/>
      <c r="F188" s="17"/>
      <c r="G188" s="18"/>
      <c r="H188" s="19"/>
      <c r="I188" s="19"/>
      <c r="J188" s="160">
        <v>3551229000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>
      <c r="A189" s="26">
        <v>1</v>
      </c>
      <c r="B189" s="26"/>
      <c r="C189" s="54" t="s">
        <v>174</v>
      </c>
      <c r="D189" s="55">
        <v>42761</v>
      </c>
      <c r="E189" s="15" t="s">
        <v>101</v>
      </c>
      <c r="F189" s="65" t="s">
        <v>104</v>
      </c>
      <c r="G189" s="63" t="s">
        <v>102</v>
      </c>
      <c r="H189" s="69"/>
      <c r="I189" s="2">
        <v>43100</v>
      </c>
      <c r="J189" s="161"/>
      <c r="K189" s="58">
        <v>3551229000</v>
      </c>
      <c r="L189" s="1"/>
      <c r="M189" s="57"/>
      <c r="N189" s="64"/>
      <c r="O189" s="57"/>
      <c r="P189" s="53"/>
      <c r="Q189" s="53"/>
      <c r="R189" s="31"/>
      <c r="S189" s="31">
        <v>1775614500</v>
      </c>
      <c r="T189" s="31"/>
      <c r="U189" s="32">
        <f>SUM(R189:T189)</f>
        <v>1775614500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 t="shared" ref="AH189" si="120">SUM(U189,Y189,AC189,AG189)</f>
        <v>1775614500</v>
      </c>
      <c r="AI189" s="33">
        <f>IF(ISERROR(AH189/J188),0,AH189/J188)</f>
        <v>0.5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5" customFormat="1">
      <c r="A190" s="139" t="s">
        <v>73</v>
      </c>
      <c r="B190" s="140"/>
      <c r="C190" s="140"/>
      <c r="D190" s="140"/>
      <c r="E190" s="140"/>
      <c r="F190" s="140"/>
      <c r="G190" s="140"/>
      <c r="H190" s="140"/>
      <c r="I190" s="141"/>
      <c r="J190" s="114">
        <f>J188</f>
        <v>3551229000</v>
      </c>
      <c r="K190" s="114">
        <f>SUM(K189:K189)</f>
        <v>3551229000</v>
      </c>
      <c r="L190" s="127"/>
      <c r="M190" s="114">
        <f>SUM(M189:M189)</f>
        <v>0</v>
      </c>
      <c r="N190" s="114">
        <f>SUM(N189:N189)</f>
        <v>0</v>
      </c>
      <c r="O190" s="114">
        <f>SUM(O189:O189)</f>
        <v>0</v>
      </c>
      <c r="P190" s="116"/>
      <c r="Q190" s="117"/>
      <c r="R190" s="114">
        <f t="shared" ref="R190:AH190" si="121">SUM(R189:R189)</f>
        <v>0</v>
      </c>
      <c r="S190" s="114">
        <f t="shared" si="121"/>
        <v>1775614500</v>
      </c>
      <c r="T190" s="114">
        <f t="shared" si="121"/>
        <v>0</v>
      </c>
      <c r="U190" s="114">
        <f t="shared" si="121"/>
        <v>1775614500</v>
      </c>
      <c r="V190" s="114">
        <f t="shared" si="121"/>
        <v>0</v>
      </c>
      <c r="W190" s="114">
        <f t="shared" si="121"/>
        <v>0</v>
      </c>
      <c r="X190" s="114">
        <f t="shared" si="121"/>
        <v>0</v>
      </c>
      <c r="Y190" s="114">
        <f t="shared" si="121"/>
        <v>0</v>
      </c>
      <c r="Z190" s="114">
        <f t="shared" si="121"/>
        <v>0</v>
      </c>
      <c r="AA190" s="114">
        <f t="shared" si="121"/>
        <v>0</v>
      </c>
      <c r="AB190" s="114">
        <f t="shared" si="121"/>
        <v>0</v>
      </c>
      <c r="AC190" s="114">
        <f t="shared" si="121"/>
        <v>0</v>
      </c>
      <c r="AD190" s="114">
        <f t="shared" si="121"/>
        <v>0</v>
      </c>
      <c r="AE190" s="114">
        <f t="shared" si="121"/>
        <v>0</v>
      </c>
      <c r="AF190" s="114">
        <f t="shared" si="121"/>
        <v>0</v>
      </c>
      <c r="AG190" s="114">
        <f t="shared" si="121"/>
        <v>0</v>
      </c>
      <c r="AH190" s="114">
        <f t="shared" si="121"/>
        <v>1775614500</v>
      </c>
      <c r="AI190" s="118">
        <f>IF(ISERROR(AH190/J190),0,AH190/J190)</f>
        <v>0.5</v>
      </c>
      <c r="AJ190" s="118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1" customFormat="1" ht="15" customHeight="1">
      <c r="A191" s="142" t="str">
        <f>"TOTAL ASIG."&amp;" "&amp;$A$5</f>
        <v>TOTAL ASIG. 24-02-014 "Programa Yo Trabajo"</v>
      </c>
      <c r="B191" s="143"/>
      <c r="C191" s="143"/>
      <c r="D191" s="143"/>
      <c r="E191" s="143"/>
      <c r="F191" s="143"/>
      <c r="G191" s="143"/>
      <c r="H191" s="143"/>
      <c r="I191" s="144"/>
      <c r="J191" s="119">
        <f>SUM(J19,J31,J43,J55,J67,J79,J91,J103,J115,J127,J139,J151,J163,J175,J187,J190)</f>
        <v>3551229000</v>
      </c>
      <c r="K191" s="119">
        <f>+K19+K31+K43+K55+K67+K79+K91+K103+K115+K127+K139+K151+K187+K163+K175+K190</f>
        <v>3551229000</v>
      </c>
      <c r="L191" s="120"/>
      <c r="M191" s="119">
        <f>+M19+M31+M43+M55+M67+M79+M91+M103+M115+M127+M139+M151+M187+M163+M175+M190</f>
        <v>0</v>
      </c>
      <c r="N191" s="119">
        <f>+N19+N31+N43+N55+N67+N79+N91+N103+N115+N127+N139+N151+N187+N163+N175+N190</f>
        <v>0</v>
      </c>
      <c r="O191" s="119">
        <f>+O19+O31+O43+O55+O67+O79+O91+O103+O115+O127+O139+O151+O187+O163+O175+O190</f>
        <v>0</v>
      </c>
      <c r="P191" s="121"/>
      <c r="Q191" s="128"/>
      <c r="R191" s="119">
        <f t="shared" ref="R191:AH191" si="122">+R19+R31+R43+R55+R67+R79+R91+R103+R115+R127+R139+R151+R187+R163+R175+R190</f>
        <v>0</v>
      </c>
      <c r="S191" s="119">
        <f t="shared" si="122"/>
        <v>1775614500</v>
      </c>
      <c r="T191" s="119">
        <f t="shared" si="122"/>
        <v>0</v>
      </c>
      <c r="U191" s="119">
        <f t="shared" si="122"/>
        <v>1775614500</v>
      </c>
      <c r="V191" s="119">
        <f t="shared" si="122"/>
        <v>0</v>
      </c>
      <c r="W191" s="119">
        <f t="shared" si="122"/>
        <v>0</v>
      </c>
      <c r="X191" s="119">
        <f t="shared" si="122"/>
        <v>0</v>
      </c>
      <c r="Y191" s="119">
        <f t="shared" si="122"/>
        <v>0</v>
      </c>
      <c r="Z191" s="119">
        <f t="shared" si="122"/>
        <v>0</v>
      </c>
      <c r="AA191" s="119">
        <f t="shared" si="122"/>
        <v>0</v>
      </c>
      <c r="AB191" s="119">
        <f t="shared" si="122"/>
        <v>0</v>
      </c>
      <c r="AC191" s="119">
        <f t="shared" si="122"/>
        <v>0</v>
      </c>
      <c r="AD191" s="119">
        <f t="shared" si="122"/>
        <v>0</v>
      </c>
      <c r="AE191" s="119">
        <f t="shared" si="122"/>
        <v>0</v>
      </c>
      <c r="AF191" s="119">
        <f t="shared" si="122"/>
        <v>0</v>
      </c>
      <c r="AG191" s="119">
        <f t="shared" si="122"/>
        <v>0</v>
      </c>
      <c r="AH191" s="119">
        <f t="shared" si="122"/>
        <v>1775614500</v>
      </c>
      <c r="AI191" s="123">
        <f>IF(ISERROR(AH191/J191),0,AH191/J191)</f>
        <v>0.5</v>
      </c>
      <c r="AJ191" s="123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textLength" operator="lessThanOrEqual" allowBlank="1" showInputMessage="1" showErrorMessage="1" errorTitle="MÁXIMO DE CARACTERES SOBREPASADO" error="Sólo 255 caracteres por celdas" sqref="F189:G189 L45:L54 E45:G54 P33:Q42 L33:L42 E33:G42 P21:Q30 L21:L30 E21:G30 P9:Q18 L9:L18 N57:N58 C59:C66 P45:Q54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 E9:G1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>
      <formula1>41275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>
      <formula1>42005</formula1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R189:T189 V117:X126 Z189:AB189 V189:X189 M118:N126 M189 M106:N114 M59:N66 AD189:AF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4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zoomScaleNormal="100" workbookViewId="0">
      <selection activeCell="D15" sqref="D15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+'24-02-014-004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+'24-02-014-004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+'24-02-014-004 Ind. Proy'!A5:U5</f>
        <v>24-02-014 "Programa Yo Trabajo"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26" t="s">
        <v>25</v>
      </c>
      <c r="E7" s="126" t="s">
        <v>26</v>
      </c>
      <c r="F7" s="126" t="s">
        <v>27</v>
      </c>
      <c r="G7" s="126" t="s">
        <v>28</v>
      </c>
      <c r="H7" s="126" t="s">
        <v>29</v>
      </c>
      <c r="I7" s="126" t="s">
        <v>30</v>
      </c>
      <c r="J7" s="159"/>
      <c r="K7" s="126" t="s">
        <v>31</v>
      </c>
      <c r="L7" s="126" t="s">
        <v>32</v>
      </c>
      <c r="M7" s="126" t="s">
        <v>33</v>
      </c>
      <c r="N7" s="159"/>
      <c r="O7" s="126" t="s">
        <v>34</v>
      </c>
      <c r="P7" s="126" t="s">
        <v>35</v>
      </c>
      <c r="Q7" s="126" t="s">
        <v>36</v>
      </c>
      <c r="R7" s="159"/>
      <c r="S7" s="126" t="s">
        <v>37</v>
      </c>
      <c r="T7" s="126" t="s">
        <v>38</v>
      </c>
      <c r="U7" s="126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+'24-02-014-004 Ind. Proy'!J19</f>
        <v>0</v>
      </c>
      <c r="C8" s="10">
        <f>+'24-02-014-004 Ind. Proy'!K19</f>
        <v>0</v>
      </c>
      <c r="D8" s="10">
        <f>+'24-02-014-004 Ind. Proy'!M19</f>
        <v>0</v>
      </c>
      <c r="E8" s="10">
        <f>+'24-02-014-004 Ind. Proy'!N19</f>
        <v>0</v>
      </c>
      <c r="F8" s="10">
        <f>+'24-02-014-004 Ind. Proy'!O19</f>
        <v>0</v>
      </c>
      <c r="G8" s="10">
        <f>+'24-02-014-004 Ind. Proy'!R19</f>
        <v>0</v>
      </c>
      <c r="H8" s="10">
        <f>+'24-02-014-004 Ind. Proy'!S19</f>
        <v>0</v>
      </c>
      <c r="I8" s="10">
        <f>+'24-02-014-004 Ind. Proy'!T19</f>
        <v>0</v>
      </c>
      <c r="J8" s="10">
        <f>+'24-02-014-004 Ind. Proy'!U19</f>
        <v>0</v>
      </c>
      <c r="K8" s="10">
        <f>+'24-02-014-004 Ind. Proy'!V19</f>
        <v>0</v>
      </c>
      <c r="L8" s="10">
        <f>+'24-02-014-004 Ind. Proy'!W19</f>
        <v>0</v>
      </c>
      <c r="M8" s="10">
        <f>+'24-02-014-004 Ind. Proy'!X19</f>
        <v>0</v>
      </c>
      <c r="N8" s="10">
        <f>+'24-02-014-004 Ind. Proy'!Y19</f>
        <v>0</v>
      </c>
      <c r="O8" s="10">
        <f>+'24-02-014-004 Ind. Proy'!Z19</f>
        <v>0</v>
      </c>
      <c r="P8" s="10">
        <f>+'24-02-014-004 Ind. Proy'!AA19</f>
        <v>0</v>
      </c>
      <c r="Q8" s="10">
        <f>+'24-02-014-004 Ind. Proy'!AB19</f>
        <v>0</v>
      </c>
      <c r="R8" s="10">
        <f>+'24-02-014-004 Ind. Proy'!AC19</f>
        <v>0</v>
      </c>
      <c r="S8" s="10">
        <f>+'24-02-014-004 Ind. Proy'!AD19</f>
        <v>0</v>
      </c>
      <c r="T8" s="10">
        <f>+'24-02-014-004 Ind. Proy'!AE19</f>
        <v>0</v>
      </c>
      <c r="U8" s="10">
        <f>+'24-02-014-004 Ind. Proy'!AF19</f>
        <v>0</v>
      </c>
      <c r="V8" s="10">
        <f>+'24-02-014-004 Ind. Proy'!AG19</f>
        <v>0</v>
      </c>
      <c r="W8" s="10">
        <f>+'24-02-014-004 Ind. Proy'!AH19</f>
        <v>0</v>
      </c>
      <c r="X8" s="49">
        <f>+'24-02-014-004 Ind. Proy'!AI19</f>
        <v>0</v>
      </c>
      <c r="Y8" s="49">
        <f>+'24-02-014-004 Ind. Proy'!AJ19</f>
        <v>0</v>
      </c>
    </row>
    <row r="9" spans="1:25" s="45" customFormat="1" ht="24.75" customHeight="1">
      <c r="A9" s="48" t="s">
        <v>44</v>
      </c>
      <c r="B9" s="10">
        <f>+'24-02-014-004 Ind. Proy'!J31</f>
        <v>0</v>
      </c>
      <c r="C9" s="10">
        <f>+'24-02-014-004 Ind. Proy'!K31</f>
        <v>0</v>
      </c>
      <c r="D9" s="10">
        <f>+'24-02-014-004 Ind. Proy'!M31</f>
        <v>0</v>
      </c>
      <c r="E9" s="10">
        <f>+'24-02-014-004 Ind. Proy'!N31</f>
        <v>0</v>
      </c>
      <c r="F9" s="10">
        <f>+'24-02-014-004 Ind. Proy'!O31</f>
        <v>0</v>
      </c>
      <c r="G9" s="10">
        <f>+'24-02-014-004 Ind. Proy'!R31</f>
        <v>0</v>
      </c>
      <c r="H9" s="10">
        <f>+'24-02-014-004 Ind. Proy'!S31</f>
        <v>0</v>
      </c>
      <c r="I9" s="10">
        <f>+'24-02-014-004 Ind. Proy'!T31</f>
        <v>0</v>
      </c>
      <c r="J9" s="10">
        <f>+'24-02-014-004 Ind. Proy'!U31</f>
        <v>0</v>
      </c>
      <c r="K9" s="10">
        <f>+'24-02-014-004 Ind. Proy'!V31</f>
        <v>0</v>
      </c>
      <c r="L9" s="10">
        <f>+'24-02-014-004 Ind. Proy'!W31</f>
        <v>0</v>
      </c>
      <c r="M9" s="10">
        <f>+'24-02-014-004 Ind. Proy'!X31</f>
        <v>0</v>
      </c>
      <c r="N9" s="10">
        <f>+'24-02-014-004 Ind. Proy'!Y31</f>
        <v>0</v>
      </c>
      <c r="O9" s="10">
        <f>+'24-02-014-004 Ind. Proy'!Z31</f>
        <v>0</v>
      </c>
      <c r="P9" s="10">
        <f>+'24-02-014-004 Ind. Proy'!AA31</f>
        <v>0</v>
      </c>
      <c r="Q9" s="10">
        <f>+'24-02-014-004 Ind. Proy'!AB31</f>
        <v>0</v>
      </c>
      <c r="R9" s="10">
        <f>+'24-02-014-004 Ind. Proy'!AC31</f>
        <v>0</v>
      </c>
      <c r="S9" s="10">
        <f>+'24-02-014-004 Ind. Proy'!AD31</f>
        <v>0</v>
      </c>
      <c r="T9" s="10">
        <f>+'24-02-014-004 Ind. Proy'!AE31</f>
        <v>0</v>
      </c>
      <c r="U9" s="10">
        <f>+'24-02-014-004 Ind. Proy'!AF31</f>
        <v>0</v>
      </c>
      <c r="V9" s="10">
        <f>+'24-02-014-004 Ind. Proy'!AG31</f>
        <v>0</v>
      </c>
      <c r="W9" s="10">
        <f>+'24-02-014-004 Ind. Proy'!AH31</f>
        <v>0</v>
      </c>
      <c r="X9" s="49">
        <f>+'24-02-014-004 Ind. Proy'!AI31</f>
        <v>0</v>
      </c>
      <c r="Y9" s="49">
        <f>+'24-02-014-004 Ind. Proy'!AJ31</f>
        <v>0</v>
      </c>
    </row>
    <row r="10" spans="1:25" s="45" customFormat="1" ht="24.75" customHeight="1">
      <c r="A10" s="48" t="s">
        <v>46</v>
      </c>
      <c r="B10" s="10">
        <f>+'24-02-014-004 Ind. Proy'!J43</f>
        <v>0</v>
      </c>
      <c r="C10" s="10">
        <f>+'24-02-014-004 Ind. Proy'!K43</f>
        <v>0</v>
      </c>
      <c r="D10" s="10">
        <f>+'24-02-014-004 Ind. Proy'!M43</f>
        <v>0</v>
      </c>
      <c r="E10" s="10">
        <f>+'24-02-014-004 Ind. Proy'!N43</f>
        <v>0</v>
      </c>
      <c r="F10" s="10">
        <f>+'24-02-014-004 Ind. Proy'!O43</f>
        <v>0</v>
      </c>
      <c r="G10" s="10">
        <f>+'24-02-014-004 Ind. Proy'!R43</f>
        <v>0</v>
      </c>
      <c r="H10" s="10">
        <f>+'24-02-014-004 Ind. Proy'!S43</f>
        <v>0</v>
      </c>
      <c r="I10" s="10">
        <f>+'24-02-014-004 Ind. Proy'!T43</f>
        <v>0</v>
      </c>
      <c r="J10" s="10">
        <f>+'24-02-014-004 Ind. Proy'!U43</f>
        <v>0</v>
      </c>
      <c r="K10" s="10">
        <f>+'24-02-014-004 Ind. Proy'!V43</f>
        <v>0</v>
      </c>
      <c r="L10" s="10">
        <f>+'24-02-014-004 Ind. Proy'!W43</f>
        <v>0</v>
      </c>
      <c r="M10" s="10">
        <f>+'24-02-014-004 Ind. Proy'!X43</f>
        <v>0</v>
      </c>
      <c r="N10" s="10">
        <f>+'24-02-014-004 Ind. Proy'!Y43</f>
        <v>0</v>
      </c>
      <c r="O10" s="10">
        <f>+'24-02-014-004 Ind. Proy'!Z43</f>
        <v>0</v>
      </c>
      <c r="P10" s="10">
        <f>+'24-02-014-004 Ind. Proy'!AA43</f>
        <v>0</v>
      </c>
      <c r="Q10" s="10">
        <f>+'24-02-014-004 Ind. Proy'!AB43</f>
        <v>0</v>
      </c>
      <c r="R10" s="10">
        <f>+'24-02-014-004 Ind. Proy'!AC43</f>
        <v>0</v>
      </c>
      <c r="S10" s="10">
        <f>+'24-02-014-004 Ind. Proy'!AD43</f>
        <v>0</v>
      </c>
      <c r="T10" s="10">
        <f>+'24-02-014-004 Ind. Proy'!AE43</f>
        <v>0</v>
      </c>
      <c r="U10" s="10">
        <f>+'24-02-014-004 Ind. Proy'!AF43</f>
        <v>0</v>
      </c>
      <c r="V10" s="10">
        <f>+'24-02-014-004 Ind. Proy'!AG43</f>
        <v>0</v>
      </c>
      <c r="W10" s="10">
        <f>+'24-02-014-004 Ind. Proy'!AH43</f>
        <v>0</v>
      </c>
      <c r="X10" s="49">
        <f>+'24-02-014-004 Ind. Proy'!AI43</f>
        <v>0</v>
      </c>
      <c r="Y10" s="49">
        <f>+'24-02-014-004 Ind. Proy'!AJ43</f>
        <v>0</v>
      </c>
    </row>
    <row r="11" spans="1:25" s="45" customFormat="1" ht="24.75" customHeight="1">
      <c r="A11" s="48" t="s">
        <v>48</v>
      </c>
      <c r="B11" s="10">
        <f>+'24-02-014-004 Ind. Proy'!J55</f>
        <v>0</v>
      </c>
      <c r="C11" s="10">
        <f>+'24-02-014-004 Ind. Proy'!K55</f>
        <v>0</v>
      </c>
      <c r="D11" s="10">
        <f>+'24-02-014-004 Ind. Proy'!M55</f>
        <v>0</v>
      </c>
      <c r="E11" s="10">
        <f>+'24-02-014-004 Ind. Proy'!N55</f>
        <v>0</v>
      </c>
      <c r="F11" s="10">
        <f>+'24-02-014-004 Ind. Proy'!O55</f>
        <v>0</v>
      </c>
      <c r="G11" s="10">
        <f>+'24-02-014-004 Ind. Proy'!R55</f>
        <v>0</v>
      </c>
      <c r="H11" s="10">
        <f>+'24-02-014-004 Ind. Proy'!S55</f>
        <v>0</v>
      </c>
      <c r="I11" s="10">
        <f>+'24-02-014-004 Ind. Proy'!T55</f>
        <v>0</v>
      </c>
      <c r="J11" s="10">
        <f>+'24-02-014-004 Ind. Proy'!U55</f>
        <v>0</v>
      </c>
      <c r="K11" s="10">
        <f>+'24-02-014-004 Ind. Proy'!V55</f>
        <v>0</v>
      </c>
      <c r="L11" s="10">
        <f>+'24-02-014-004 Ind. Proy'!W55</f>
        <v>0</v>
      </c>
      <c r="M11" s="10">
        <f>+'24-02-014-004 Ind. Proy'!X55</f>
        <v>0</v>
      </c>
      <c r="N11" s="10">
        <f>+'24-02-014-004 Ind. Proy'!Y55</f>
        <v>0</v>
      </c>
      <c r="O11" s="10">
        <f>+'24-02-014-004 Ind. Proy'!Z55</f>
        <v>0</v>
      </c>
      <c r="P11" s="10">
        <f>+'24-02-014-004 Ind. Proy'!AA55</f>
        <v>0</v>
      </c>
      <c r="Q11" s="10">
        <f>+'24-02-014-004 Ind. Proy'!AB55</f>
        <v>0</v>
      </c>
      <c r="R11" s="10">
        <f>+'24-02-014-004 Ind. Proy'!AC55</f>
        <v>0</v>
      </c>
      <c r="S11" s="10">
        <f>+'24-02-014-004 Ind. Proy'!AD55</f>
        <v>0</v>
      </c>
      <c r="T11" s="10">
        <f>+'24-02-014-004 Ind. Proy'!AE55</f>
        <v>0</v>
      </c>
      <c r="U11" s="10">
        <f>+'24-02-014-004 Ind. Proy'!AF55</f>
        <v>0</v>
      </c>
      <c r="V11" s="10">
        <f>+'24-02-014-004 Ind. Proy'!AG55</f>
        <v>0</v>
      </c>
      <c r="W11" s="10">
        <f>+'24-02-014-004 Ind. Proy'!AH55</f>
        <v>0</v>
      </c>
      <c r="X11" s="49">
        <f>+'24-02-014-004 Ind. Proy'!AI55</f>
        <v>0</v>
      </c>
      <c r="Y11" s="49">
        <f>+'24-02-014-004 Ind. Proy'!AJ55</f>
        <v>0</v>
      </c>
    </row>
    <row r="12" spans="1:25" s="45" customFormat="1" ht="24.75" customHeight="1">
      <c r="A12" s="48" t="s">
        <v>50</v>
      </c>
      <c r="B12" s="10">
        <f>+'24-02-014-004 Ind. Proy'!J67</f>
        <v>0</v>
      </c>
      <c r="C12" s="10">
        <f>+'24-02-014-004 Ind. Proy'!K67</f>
        <v>0</v>
      </c>
      <c r="D12" s="10">
        <f>+'24-02-014-004 Ind. Proy'!M67</f>
        <v>0</v>
      </c>
      <c r="E12" s="10">
        <f>+'24-02-014-004 Ind. Proy'!N67</f>
        <v>0</v>
      </c>
      <c r="F12" s="10">
        <f>+'24-02-014-004 Ind. Proy'!O67</f>
        <v>0</v>
      </c>
      <c r="G12" s="10">
        <f>+'24-02-014-004 Ind. Proy'!R67</f>
        <v>0</v>
      </c>
      <c r="H12" s="10">
        <f>+'24-02-014-004 Ind. Proy'!S67</f>
        <v>0</v>
      </c>
      <c r="I12" s="10">
        <f>+'24-02-014-004 Ind. Proy'!T67</f>
        <v>0</v>
      </c>
      <c r="J12" s="10">
        <f>+'24-02-014-004 Ind. Proy'!U67</f>
        <v>0</v>
      </c>
      <c r="K12" s="10">
        <f>+'24-02-014-004 Ind. Proy'!V67</f>
        <v>0</v>
      </c>
      <c r="L12" s="10">
        <f>+'24-02-014-004 Ind. Proy'!W67</f>
        <v>0</v>
      </c>
      <c r="M12" s="10">
        <f>+'24-02-014-004 Ind. Proy'!X67</f>
        <v>0</v>
      </c>
      <c r="N12" s="10">
        <f>+'24-02-014-004 Ind. Proy'!Y67</f>
        <v>0</v>
      </c>
      <c r="O12" s="10">
        <f>+'24-02-014-004 Ind. Proy'!Z67</f>
        <v>0</v>
      </c>
      <c r="P12" s="10">
        <f>+'24-02-014-004 Ind. Proy'!AA67</f>
        <v>0</v>
      </c>
      <c r="Q12" s="10">
        <f>+'24-02-014-004 Ind. Proy'!AB67</f>
        <v>0</v>
      </c>
      <c r="R12" s="10">
        <f>+'24-02-014-004 Ind. Proy'!AC67</f>
        <v>0</v>
      </c>
      <c r="S12" s="10">
        <f>+'24-02-014-004 Ind. Proy'!AD67</f>
        <v>0</v>
      </c>
      <c r="T12" s="10">
        <f>+'24-02-014-004 Ind. Proy'!AE67</f>
        <v>0</v>
      </c>
      <c r="U12" s="10">
        <f>+'24-02-014-004 Ind. Proy'!AF67</f>
        <v>0</v>
      </c>
      <c r="V12" s="10">
        <f>+'24-02-014-004 Ind. Proy'!AG67</f>
        <v>0</v>
      </c>
      <c r="W12" s="10">
        <f>+'24-02-014-004 Ind. Proy'!AH67</f>
        <v>0</v>
      </c>
      <c r="X12" s="49">
        <f>+'24-02-014-004 Ind. Proy'!AI67</f>
        <v>0</v>
      </c>
      <c r="Y12" s="49">
        <f>+'24-02-014-004 Ind. Proy'!AJ67</f>
        <v>0</v>
      </c>
    </row>
    <row r="13" spans="1:25" s="45" customFormat="1" ht="24.75" customHeight="1">
      <c r="A13" s="48" t="s">
        <v>52</v>
      </c>
      <c r="B13" s="10">
        <f>+'24-02-014-004 Ind. Proy'!J79</f>
        <v>0</v>
      </c>
      <c r="C13" s="10">
        <f>+'24-02-014-004 Ind. Proy'!K79</f>
        <v>0</v>
      </c>
      <c r="D13" s="10">
        <f>+'24-02-014-004 Ind. Proy'!M79</f>
        <v>0</v>
      </c>
      <c r="E13" s="10">
        <f>+'24-02-014-004 Ind. Proy'!N79</f>
        <v>0</v>
      </c>
      <c r="F13" s="10">
        <f>+'24-02-014-004 Ind. Proy'!O79</f>
        <v>0</v>
      </c>
      <c r="G13" s="10">
        <f>+'24-02-014-004 Ind. Proy'!R79</f>
        <v>0</v>
      </c>
      <c r="H13" s="10">
        <f>+'24-02-014-004 Ind. Proy'!S79</f>
        <v>0</v>
      </c>
      <c r="I13" s="10">
        <f>+'24-02-014-004 Ind. Proy'!T79</f>
        <v>0</v>
      </c>
      <c r="J13" s="10">
        <f>+'24-02-014-004 Ind. Proy'!U79</f>
        <v>0</v>
      </c>
      <c r="K13" s="10">
        <f>+'24-02-014-004 Ind. Proy'!V79</f>
        <v>0</v>
      </c>
      <c r="L13" s="10">
        <f>+'24-02-014-004 Ind. Proy'!W79</f>
        <v>0</v>
      </c>
      <c r="M13" s="10">
        <f>+'24-02-014-004 Ind. Proy'!X79</f>
        <v>0</v>
      </c>
      <c r="N13" s="10">
        <f>+'24-02-014-004 Ind. Proy'!Y79</f>
        <v>0</v>
      </c>
      <c r="O13" s="10">
        <f>+'24-02-014-004 Ind. Proy'!Z79</f>
        <v>0</v>
      </c>
      <c r="P13" s="10">
        <f>+'24-02-014-004 Ind. Proy'!AA79</f>
        <v>0</v>
      </c>
      <c r="Q13" s="10">
        <f>+'24-02-014-004 Ind. Proy'!AB79</f>
        <v>0</v>
      </c>
      <c r="R13" s="10">
        <f>+'24-02-014-004 Ind. Proy'!AC79</f>
        <v>0</v>
      </c>
      <c r="S13" s="10">
        <f>+'24-02-014-004 Ind. Proy'!AD79</f>
        <v>0</v>
      </c>
      <c r="T13" s="10">
        <f>+'24-02-014-004 Ind. Proy'!AE79</f>
        <v>0</v>
      </c>
      <c r="U13" s="10">
        <f>+'24-02-014-004 Ind. Proy'!AF79</f>
        <v>0</v>
      </c>
      <c r="V13" s="10">
        <f>+'24-02-014-004 Ind. Proy'!AG79</f>
        <v>0</v>
      </c>
      <c r="W13" s="10">
        <f>+'24-02-014-004 Ind. Proy'!AH79</f>
        <v>0</v>
      </c>
      <c r="X13" s="49">
        <f>+'24-02-014-004 Ind. Proy'!AI79</f>
        <v>0</v>
      </c>
      <c r="Y13" s="49">
        <f>+'24-02-014-004 Ind. Proy'!AJ79</f>
        <v>0</v>
      </c>
    </row>
    <row r="14" spans="1:25" s="45" customFormat="1" ht="24.75" customHeight="1">
      <c r="A14" s="48" t="s">
        <v>54</v>
      </c>
      <c r="B14" s="10">
        <f>+'24-02-014-004 Ind. Proy'!J91</f>
        <v>0</v>
      </c>
      <c r="C14" s="10">
        <f>+'24-02-014-004 Ind. Proy'!K91</f>
        <v>0</v>
      </c>
      <c r="D14" s="10">
        <f>+'24-02-014-004 Ind. Proy'!M91</f>
        <v>0</v>
      </c>
      <c r="E14" s="10">
        <f>+'24-02-014-004 Ind. Proy'!N91</f>
        <v>0</v>
      </c>
      <c r="F14" s="10">
        <f>+'24-02-014-004 Ind. Proy'!O91</f>
        <v>0</v>
      </c>
      <c r="G14" s="10">
        <f>+'24-02-014-004 Ind. Proy'!R91</f>
        <v>0</v>
      </c>
      <c r="H14" s="10">
        <f>+'24-02-014-004 Ind. Proy'!S91</f>
        <v>0</v>
      </c>
      <c r="I14" s="10">
        <f>+'24-02-014-004 Ind. Proy'!T91</f>
        <v>0</v>
      </c>
      <c r="J14" s="10">
        <f>+'24-02-014-004 Ind. Proy'!U91</f>
        <v>0</v>
      </c>
      <c r="K14" s="10">
        <f>+'24-02-014-004 Ind. Proy'!V91</f>
        <v>0</v>
      </c>
      <c r="L14" s="10">
        <f>+'24-02-014-004 Ind. Proy'!W91</f>
        <v>0</v>
      </c>
      <c r="M14" s="10">
        <f>+'24-02-014-004 Ind. Proy'!X91</f>
        <v>0</v>
      </c>
      <c r="N14" s="10">
        <f>+'24-02-014-004 Ind. Proy'!Y91</f>
        <v>0</v>
      </c>
      <c r="O14" s="10">
        <f>+'24-02-014-004 Ind. Proy'!Z91</f>
        <v>0</v>
      </c>
      <c r="P14" s="10">
        <f>+'24-02-014-004 Ind. Proy'!AA91</f>
        <v>0</v>
      </c>
      <c r="Q14" s="10">
        <f>+'24-02-014-004 Ind. Proy'!AB91</f>
        <v>0</v>
      </c>
      <c r="R14" s="10">
        <f>+'24-02-014-004 Ind. Proy'!AC91</f>
        <v>0</v>
      </c>
      <c r="S14" s="10">
        <f>+'24-02-014-004 Ind. Proy'!AD91</f>
        <v>0</v>
      </c>
      <c r="T14" s="10">
        <f>+'24-02-014-004 Ind. Proy'!AE91</f>
        <v>0</v>
      </c>
      <c r="U14" s="10">
        <f>+'24-02-014-004 Ind. Proy'!AF91</f>
        <v>0</v>
      </c>
      <c r="V14" s="10">
        <f>+'24-02-014-004 Ind. Proy'!AG91</f>
        <v>0</v>
      </c>
      <c r="W14" s="10">
        <f>+'24-02-014-004 Ind. Proy'!AH91</f>
        <v>0</v>
      </c>
      <c r="X14" s="49">
        <f>+'24-02-014-004 Ind. Proy'!AI91</f>
        <v>0</v>
      </c>
      <c r="Y14" s="49">
        <f>+'24-02-014-004 Ind. Proy'!AJ91</f>
        <v>0</v>
      </c>
    </row>
    <row r="15" spans="1:25" s="45" customFormat="1" ht="24.75" customHeight="1">
      <c r="A15" s="48" t="s">
        <v>56</v>
      </c>
      <c r="B15" s="10">
        <f>+'24-02-014-004 Ind. Proy'!J103</f>
        <v>0</v>
      </c>
      <c r="C15" s="10">
        <f>+'24-02-014-004 Ind. Proy'!K103</f>
        <v>0</v>
      </c>
      <c r="D15" s="10">
        <f>+'24-02-014-004 Ind. Proy'!M103</f>
        <v>0</v>
      </c>
      <c r="E15" s="10">
        <f>+'24-02-014-004 Ind. Proy'!N103</f>
        <v>0</v>
      </c>
      <c r="F15" s="10">
        <f>+'24-02-014-004 Ind. Proy'!O103</f>
        <v>0</v>
      </c>
      <c r="G15" s="10">
        <f>+'24-02-014-004 Ind. Proy'!R103</f>
        <v>0</v>
      </c>
      <c r="H15" s="10">
        <f>+'24-02-014-004 Ind. Proy'!S103</f>
        <v>0</v>
      </c>
      <c r="I15" s="10">
        <f>+'24-02-014-004 Ind. Proy'!T103</f>
        <v>0</v>
      </c>
      <c r="J15" s="10">
        <f>+'24-02-014-004 Ind. Proy'!U103</f>
        <v>0</v>
      </c>
      <c r="K15" s="10">
        <f>+'24-02-014-004 Ind. Proy'!V103</f>
        <v>0</v>
      </c>
      <c r="L15" s="10">
        <f>+'24-02-014-004 Ind. Proy'!W103</f>
        <v>0</v>
      </c>
      <c r="M15" s="10">
        <f>+'24-02-014-004 Ind. Proy'!X103</f>
        <v>0</v>
      </c>
      <c r="N15" s="10">
        <f>+'24-02-014-004 Ind. Proy'!Y103</f>
        <v>0</v>
      </c>
      <c r="O15" s="10">
        <f>+'24-02-014-004 Ind. Proy'!Z103</f>
        <v>0</v>
      </c>
      <c r="P15" s="10">
        <f>+'24-02-014-004 Ind. Proy'!AA103</f>
        <v>0</v>
      </c>
      <c r="Q15" s="10">
        <f>+'24-02-014-004 Ind. Proy'!AB103</f>
        <v>0</v>
      </c>
      <c r="R15" s="10">
        <f>+'24-02-014-004 Ind. Proy'!AC103</f>
        <v>0</v>
      </c>
      <c r="S15" s="10">
        <f>+'24-02-014-004 Ind. Proy'!AD103</f>
        <v>0</v>
      </c>
      <c r="T15" s="10">
        <f>+'24-02-014-004 Ind. Proy'!AE103</f>
        <v>0</v>
      </c>
      <c r="U15" s="10">
        <f>+'24-02-014-004 Ind. Proy'!AF103</f>
        <v>0</v>
      </c>
      <c r="V15" s="10">
        <f>+'24-02-014-004 Ind. Proy'!AG103</f>
        <v>0</v>
      </c>
      <c r="W15" s="10">
        <f>+'24-02-014-004 Ind. Proy'!AH103</f>
        <v>0</v>
      </c>
      <c r="X15" s="49">
        <f>+'24-02-014-004 Ind. Proy'!AI103</f>
        <v>0</v>
      </c>
      <c r="Y15" s="49">
        <f>+'24-02-014-004 Ind. Proy'!AJ103</f>
        <v>0</v>
      </c>
    </row>
    <row r="16" spans="1:25" s="45" customFormat="1" ht="24.75" customHeight="1">
      <c r="A16" s="48" t="s">
        <v>58</v>
      </c>
      <c r="B16" s="10">
        <f>+'24-02-014-004 Ind. Proy'!J115</f>
        <v>0</v>
      </c>
      <c r="C16" s="10">
        <f>+'24-02-014-004 Ind. Proy'!K115</f>
        <v>0</v>
      </c>
      <c r="D16" s="10">
        <f>+'24-02-014-004 Ind. Proy'!M115</f>
        <v>0</v>
      </c>
      <c r="E16" s="10">
        <f>+'24-02-014-004 Ind. Proy'!N115</f>
        <v>0</v>
      </c>
      <c r="F16" s="10">
        <f>+'24-02-014-004 Ind. Proy'!O115</f>
        <v>0</v>
      </c>
      <c r="G16" s="10">
        <f>+'24-02-014-004 Ind. Proy'!R115</f>
        <v>0</v>
      </c>
      <c r="H16" s="10">
        <f>+'24-02-014-004 Ind. Proy'!S115</f>
        <v>0</v>
      </c>
      <c r="I16" s="10">
        <f>+'24-02-014-004 Ind. Proy'!T115</f>
        <v>0</v>
      </c>
      <c r="J16" s="10">
        <f>+'24-02-014-004 Ind. Proy'!U115</f>
        <v>0</v>
      </c>
      <c r="K16" s="10">
        <f>+'24-02-014-004 Ind. Proy'!V115</f>
        <v>0</v>
      </c>
      <c r="L16" s="10">
        <f>+'24-02-014-004 Ind. Proy'!W115</f>
        <v>0</v>
      </c>
      <c r="M16" s="10">
        <f>+'24-02-014-004 Ind. Proy'!X115</f>
        <v>0</v>
      </c>
      <c r="N16" s="10">
        <f>+'24-02-014-004 Ind. Proy'!Y115</f>
        <v>0</v>
      </c>
      <c r="O16" s="10">
        <f>+'24-02-014-004 Ind. Proy'!Z115</f>
        <v>0</v>
      </c>
      <c r="P16" s="10">
        <f>+'24-02-014-004 Ind. Proy'!AA115</f>
        <v>0</v>
      </c>
      <c r="Q16" s="10">
        <f>+'24-02-014-004 Ind. Proy'!AB115</f>
        <v>0</v>
      </c>
      <c r="R16" s="10">
        <f>+'24-02-014-004 Ind. Proy'!AC115</f>
        <v>0</v>
      </c>
      <c r="S16" s="10">
        <f>+'24-02-014-004 Ind. Proy'!AD115</f>
        <v>0</v>
      </c>
      <c r="T16" s="10">
        <f>+'24-02-014-004 Ind. Proy'!AE115</f>
        <v>0</v>
      </c>
      <c r="U16" s="10">
        <f>+'24-02-014-004 Ind. Proy'!AF115</f>
        <v>0</v>
      </c>
      <c r="V16" s="10">
        <f>+'24-02-014-004 Ind. Proy'!AG115</f>
        <v>0</v>
      </c>
      <c r="W16" s="10">
        <f>+'24-02-014-004 Ind. Proy'!AH115</f>
        <v>0</v>
      </c>
      <c r="X16" s="49">
        <f>+'24-02-014-004 Ind. Proy'!AI115</f>
        <v>0</v>
      </c>
      <c r="Y16" s="49">
        <f>+'24-02-014-004 Ind. Proy'!AJ115</f>
        <v>0</v>
      </c>
    </row>
    <row r="17" spans="1:25" s="45" customFormat="1" ht="24.75" customHeight="1">
      <c r="A17" s="48" t="s">
        <v>60</v>
      </c>
      <c r="B17" s="10">
        <f>+'24-02-014-004 Ind. Proy'!J127</f>
        <v>0</v>
      </c>
      <c r="C17" s="10">
        <f>+'24-02-014-004 Ind. Proy'!K127</f>
        <v>0</v>
      </c>
      <c r="D17" s="10">
        <f>+'24-02-014-004 Ind. Proy'!M127</f>
        <v>0</v>
      </c>
      <c r="E17" s="10">
        <f>+'24-02-014-004 Ind. Proy'!N127</f>
        <v>0</v>
      </c>
      <c r="F17" s="10">
        <f>+'24-02-014-004 Ind. Proy'!O127</f>
        <v>0</v>
      </c>
      <c r="G17" s="10">
        <f>+'24-02-014-004 Ind. Proy'!R127</f>
        <v>0</v>
      </c>
      <c r="H17" s="10">
        <f>+'24-02-014-004 Ind. Proy'!S127</f>
        <v>0</v>
      </c>
      <c r="I17" s="10">
        <f>+'24-02-014-004 Ind. Proy'!T127</f>
        <v>0</v>
      </c>
      <c r="J17" s="10">
        <f>+'24-02-014-004 Ind. Proy'!U127</f>
        <v>0</v>
      </c>
      <c r="K17" s="10">
        <f>+'24-02-014-004 Ind. Proy'!V127</f>
        <v>0</v>
      </c>
      <c r="L17" s="10">
        <f>+'24-02-014-004 Ind. Proy'!W127</f>
        <v>0</v>
      </c>
      <c r="M17" s="10">
        <f>+'24-02-014-004 Ind. Proy'!X127</f>
        <v>0</v>
      </c>
      <c r="N17" s="10">
        <f>+'24-02-014-004 Ind. Proy'!Y127</f>
        <v>0</v>
      </c>
      <c r="O17" s="10">
        <f>+'24-02-014-004 Ind. Proy'!Z127</f>
        <v>0</v>
      </c>
      <c r="P17" s="10">
        <f>+'24-02-014-004 Ind. Proy'!AA127</f>
        <v>0</v>
      </c>
      <c r="Q17" s="10">
        <f>+'24-02-014-004 Ind. Proy'!AB127</f>
        <v>0</v>
      </c>
      <c r="R17" s="10">
        <f>+'24-02-014-004 Ind. Proy'!AC127</f>
        <v>0</v>
      </c>
      <c r="S17" s="10">
        <f>+'24-02-014-004 Ind. Proy'!AD127</f>
        <v>0</v>
      </c>
      <c r="T17" s="10">
        <f>+'24-02-014-004 Ind. Proy'!AE127</f>
        <v>0</v>
      </c>
      <c r="U17" s="10">
        <f>+'24-02-014-004 Ind. Proy'!AF127</f>
        <v>0</v>
      </c>
      <c r="V17" s="10">
        <f>+'24-02-014-004 Ind. Proy'!AG127</f>
        <v>0</v>
      </c>
      <c r="W17" s="10">
        <f>+'24-02-014-004 Ind. Proy'!AH127</f>
        <v>0</v>
      </c>
      <c r="X17" s="49">
        <f>+'24-02-014-004 Ind. Proy'!AI116</f>
        <v>0</v>
      </c>
      <c r="Y17" s="49">
        <f>+'24-02-014-004 Ind. Proy'!AJ116</f>
        <v>0</v>
      </c>
    </row>
    <row r="18" spans="1:25" s="45" customFormat="1" ht="24.75" customHeight="1">
      <c r="A18" s="48" t="s">
        <v>62</v>
      </c>
      <c r="B18" s="10">
        <f>+'24-02-014-004 Ind. Proy'!J139</f>
        <v>0</v>
      </c>
      <c r="C18" s="10">
        <f>+'24-02-014-004 Ind. Proy'!K139</f>
        <v>0</v>
      </c>
      <c r="D18" s="10">
        <f>+'24-02-014-004 Ind. Proy'!M139</f>
        <v>0</v>
      </c>
      <c r="E18" s="10">
        <f>+'24-02-014-004 Ind. Proy'!N139</f>
        <v>0</v>
      </c>
      <c r="F18" s="10">
        <f>+'24-02-014-004 Ind. Proy'!O139</f>
        <v>0</v>
      </c>
      <c r="G18" s="10">
        <f>+'24-02-014-004 Ind. Proy'!R139</f>
        <v>0</v>
      </c>
      <c r="H18" s="10">
        <f>+'24-02-014-004 Ind. Proy'!S139</f>
        <v>0</v>
      </c>
      <c r="I18" s="10">
        <f>+'24-02-014-004 Ind. Proy'!T139</f>
        <v>0</v>
      </c>
      <c r="J18" s="10">
        <f>+'24-02-014-004 Ind. Proy'!U139</f>
        <v>0</v>
      </c>
      <c r="K18" s="10">
        <f>+'24-02-014-004 Ind. Proy'!V139</f>
        <v>0</v>
      </c>
      <c r="L18" s="10">
        <f>+'24-02-014-004 Ind. Proy'!W139</f>
        <v>0</v>
      </c>
      <c r="M18" s="10">
        <f>+'24-02-014-004 Ind. Proy'!X139</f>
        <v>0</v>
      </c>
      <c r="N18" s="10">
        <f>+'24-02-014-004 Ind. Proy'!Y139</f>
        <v>0</v>
      </c>
      <c r="O18" s="10">
        <f>+'24-02-014-004 Ind. Proy'!Z139</f>
        <v>0</v>
      </c>
      <c r="P18" s="10">
        <f>+'24-02-014-004 Ind. Proy'!AA139</f>
        <v>0</v>
      </c>
      <c r="Q18" s="10">
        <f>+'24-02-014-004 Ind. Proy'!AB139</f>
        <v>0</v>
      </c>
      <c r="R18" s="10">
        <f>+'24-02-014-004 Ind. Proy'!AC139</f>
        <v>0</v>
      </c>
      <c r="S18" s="10">
        <f>+'24-02-014-004 Ind. Proy'!AD139</f>
        <v>0</v>
      </c>
      <c r="T18" s="10">
        <f>+'24-02-014-004 Ind. Proy'!AE139</f>
        <v>0</v>
      </c>
      <c r="U18" s="10">
        <f>+'24-02-014-004 Ind. Proy'!AF139</f>
        <v>0</v>
      </c>
      <c r="V18" s="10">
        <f>+'24-02-014-004 Ind. Proy'!AG139</f>
        <v>0</v>
      </c>
      <c r="W18" s="10">
        <f>+'24-02-014-004 Ind. Proy'!AH139</f>
        <v>0</v>
      </c>
      <c r="X18" s="49">
        <f>+'24-02-014-004 Ind. Proy'!AI117</f>
        <v>0</v>
      </c>
      <c r="Y18" s="49">
        <f>+'24-02-014-004 Ind. Proy'!AJ139</f>
        <v>0</v>
      </c>
    </row>
    <row r="19" spans="1:25" s="45" customFormat="1" ht="24.75" customHeight="1">
      <c r="A19" s="48" t="s">
        <v>64</v>
      </c>
      <c r="B19" s="10">
        <f>+'24-02-014-004 Ind. Proy'!J151</f>
        <v>0</v>
      </c>
      <c r="C19" s="10">
        <f>+'24-02-014-004 Ind. Proy'!K151</f>
        <v>0</v>
      </c>
      <c r="D19" s="10">
        <f>+'24-02-014-004 Ind. Proy'!M151</f>
        <v>0</v>
      </c>
      <c r="E19" s="10">
        <f>+'24-02-014-004 Ind. Proy'!N151</f>
        <v>0</v>
      </c>
      <c r="F19" s="10">
        <f>+'24-02-014-004 Ind. Proy'!O151</f>
        <v>0</v>
      </c>
      <c r="G19" s="10">
        <f>+'24-02-014-004 Ind. Proy'!R151</f>
        <v>0</v>
      </c>
      <c r="H19" s="10">
        <f>+'24-02-014-004 Ind. Proy'!S151</f>
        <v>0</v>
      </c>
      <c r="I19" s="10">
        <f>+'24-02-014-004 Ind. Proy'!T151</f>
        <v>0</v>
      </c>
      <c r="J19" s="10">
        <f>+'24-02-014-004 Ind. Proy'!U151</f>
        <v>0</v>
      </c>
      <c r="K19" s="10">
        <f>+'24-02-014-004 Ind. Proy'!V151</f>
        <v>0</v>
      </c>
      <c r="L19" s="10">
        <f>+'24-02-014-004 Ind. Proy'!W151</f>
        <v>0</v>
      </c>
      <c r="M19" s="10">
        <f>+'24-02-014-004 Ind. Proy'!X151</f>
        <v>0</v>
      </c>
      <c r="N19" s="10">
        <f>+'24-02-014-004 Ind. Proy'!Y151</f>
        <v>0</v>
      </c>
      <c r="O19" s="10">
        <f>+'24-02-014-004 Ind. Proy'!Z151</f>
        <v>0</v>
      </c>
      <c r="P19" s="10">
        <f>+'24-02-014-004 Ind. Proy'!AA151</f>
        <v>0</v>
      </c>
      <c r="Q19" s="10">
        <f>+'24-02-014-004 Ind. Proy'!AB151</f>
        <v>0</v>
      </c>
      <c r="R19" s="10">
        <f>+'24-02-014-004 Ind. Proy'!AC151</f>
        <v>0</v>
      </c>
      <c r="S19" s="10">
        <f>+'24-02-014-004 Ind. Proy'!AD151</f>
        <v>0</v>
      </c>
      <c r="T19" s="10">
        <f>+'24-02-014-004 Ind. Proy'!AE151</f>
        <v>0</v>
      </c>
      <c r="U19" s="10">
        <f>+'24-02-014-004 Ind. Proy'!AF151</f>
        <v>0</v>
      </c>
      <c r="V19" s="10">
        <f>+'24-02-014-004 Ind. Proy'!AG151</f>
        <v>0</v>
      </c>
      <c r="W19" s="10">
        <f>+'24-02-014-004 Ind. Proy'!AH151</f>
        <v>0</v>
      </c>
      <c r="X19" s="49">
        <f>+'24-02-014-004 Ind. Proy'!AI118</f>
        <v>0</v>
      </c>
      <c r="Y19" s="49">
        <f>+'24-02-014-004 Ind. Proy'!AJ151</f>
        <v>0</v>
      </c>
    </row>
    <row r="20" spans="1:25" s="45" customFormat="1" ht="24.75" customHeight="1">
      <c r="A20" s="50" t="s">
        <v>66</v>
      </c>
      <c r="B20" s="10">
        <f>+'24-02-014-004 Ind. Proy'!J163</f>
        <v>0</v>
      </c>
      <c r="C20" s="10">
        <f>+'24-02-014-004 Ind. Proy'!K163</f>
        <v>0</v>
      </c>
      <c r="D20" s="10">
        <f>+'24-02-014-004 Ind. Proy'!M163</f>
        <v>0</v>
      </c>
      <c r="E20" s="10">
        <f>+'24-02-014-004 Ind. Proy'!N163</f>
        <v>0</v>
      </c>
      <c r="F20" s="10">
        <f>+'24-02-014-004 Ind. Proy'!O163</f>
        <v>0</v>
      </c>
      <c r="G20" s="10">
        <f>+'24-02-014-004 Ind. Proy'!R163</f>
        <v>0</v>
      </c>
      <c r="H20" s="10">
        <f>+'24-02-014-004 Ind. Proy'!S163</f>
        <v>0</v>
      </c>
      <c r="I20" s="10">
        <f>+'24-02-014-004 Ind. Proy'!T163</f>
        <v>0</v>
      </c>
      <c r="J20" s="10">
        <f>+'24-02-014-004 Ind. Proy'!U163</f>
        <v>0</v>
      </c>
      <c r="K20" s="10">
        <f>+'24-02-014-004 Ind. Proy'!V163</f>
        <v>0</v>
      </c>
      <c r="L20" s="10">
        <f>+'24-02-014-004 Ind. Proy'!W163</f>
        <v>0</v>
      </c>
      <c r="M20" s="10">
        <f>+'24-02-014-004 Ind. Proy'!X163</f>
        <v>0</v>
      </c>
      <c r="N20" s="10">
        <f>+'24-02-014-004 Ind. Proy'!Y163</f>
        <v>0</v>
      </c>
      <c r="O20" s="10">
        <f>+'24-02-014-004 Ind. Proy'!Z163</f>
        <v>0</v>
      </c>
      <c r="P20" s="10">
        <f>+'24-02-014-004 Ind. Proy'!AA163</f>
        <v>0</v>
      </c>
      <c r="Q20" s="10">
        <f>+'24-02-014-004 Ind. Proy'!AB163</f>
        <v>0</v>
      </c>
      <c r="R20" s="10">
        <f>+'24-02-014-004 Ind. Proy'!AC163</f>
        <v>0</v>
      </c>
      <c r="S20" s="10">
        <f>+'24-02-014-004 Ind. Proy'!AD163</f>
        <v>0</v>
      </c>
      <c r="T20" s="10">
        <f>+'24-02-014-004 Ind. Proy'!AE163</f>
        <v>0</v>
      </c>
      <c r="U20" s="10">
        <f>+'24-02-014-004 Ind. Proy'!AF163</f>
        <v>0</v>
      </c>
      <c r="V20" s="10">
        <f>+'24-02-014-004 Ind. Proy'!AG163</f>
        <v>0</v>
      </c>
      <c r="W20" s="10">
        <f>+'24-02-014-004 Ind. Proy'!AH163</f>
        <v>0</v>
      </c>
      <c r="X20" s="49">
        <f>+'24-02-014-004 Ind. Proy'!AI163</f>
        <v>0</v>
      </c>
      <c r="Y20" s="49">
        <f>+'24-02-014-004 Ind. Proy'!AJ163</f>
        <v>0</v>
      </c>
    </row>
    <row r="21" spans="1:25" s="45" customFormat="1" ht="24.75" customHeight="1">
      <c r="A21" s="50" t="s">
        <v>68</v>
      </c>
      <c r="B21" s="10">
        <f>+'24-02-014-004 Ind. Proy'!J175</f>
        <v>0</v>
      </c>
      <c r="C21" s="10">
        <f>+'24-02-014-004 Ind. Proy'!K175</f>
        <v>0</v>
      </c>
      <c r="D21" s="10">
        <f>+'24-02-014-004 Ind. Proy'!M175</f>
        <v>0</v>
      </c>
      <c r="E21" s="10">
        <f>+'24-02-014-004 Ind. Proy'!N175</f>
        <v>0</v>
      </c>
      <c r="F21" s="10">
        <f>+'24-02-014-004 Ind. Proy'!O175</f>
        <v>0</v>
      </c>
      <c r="G21" s="10">
        <f>+'24-02-014-004 Ind. Proy'!R175</f>
        <v>0</v>
      </c>
      <c r="H21" s="10">
        <f>+'24-02-014-004 Ind. Proy'!S175</f>
        <v>0</v>
      </c>
      <c r="I21" s="10">
        <f>+'24-02-014-004 Ind. Proy'!T175</f>
        <v>0</v>
      </c>
      <c r="J21" s="10">
        <f>+'24-02-014-004 Ind. Proy'!U175</f>
        <v>0</v>
      </c>
      <c r="K21" s="10">
        <f>+'24-02-014-004 Ind. Proy'!V175</f>
        <v>0</v>
      </c>
      <c r="L21" s="10">
        <f>+'24-02-014-004 Ind. Proy'!W175</f>
        <v>0</v>
      </c>
      <c r="M21" s="10">
        <f>+'24-02-014-004 Ind. Proy'!X175</f>
        <v>0</v>
      </c>
      <c r="N21" s="10">
        <f>+'24-02-014-004 Ind. Proy'!Y175</f>
        <v>0</v>
      </c>
      <c r="O21" s="10">
        <f>+'24-02-014-004 Ind. Proy'!Z175</f>
        <v>0</v>
      </c>
      <c r="P21" s="10">
        <f>+'24-02-014-004 Ind. Proy'!AA175</f>
        <v>0</v>
      </c>
      <c r="Q21" s="10">
        <f>+'24-02-014-004 Ind. Proy'!AB175</f>
        <v>0</v>
      </c>
      <c r="R21" s="10">
        <f>+'24-02-014-004 Ind. Proy'!AC175</f>
        <v>0</v>
      </c>
      <c r="S21" s="10">
        <f>+'24-02-014-004 Ind. Proy'!AD175</f>
        <v>0</v>
      </c>
      <c r="T21" s="10">
        <f>+'24-02-014-004 Ind. Proy'!AE175</f>
        <v>0</v>
      </c>
      <c r="U21" s="10">
        <f>+'24-02-014-004 Ind. Proy'!AF175</f>
        <v>0</v>
      </c>
      <c r="V21" s="10">
        <f>+'24-02-014-004 Ind. Proy'!AG175</f>
        <v>0</v>
      </c>
      <c r="W21" s="10">
        <f>+'24-02-014-004 Ind. Proy'!AH175</f>
        <v>0</v>
      </c>
      <c r="X21" s="49">
        <f>+'24-02-014-004 Ind. Proy'!AI175</f>
        <v>0</v>
      </c>
      <c r="Y21" s="49">
        <f>+'24-02-014-004 Ind. Proy'!AJ175</f>
        <v>0</v>
      </c>
    </row>
    <row r="22" spans="1:25" s="45" customFormat="1" ht="24.75" customHeight="1">
      <c r="A22" s="50" t="s">
        <v>70</v>
      </c>
      <c r="B22" s="10">
        <f>+'24-02-014-004 Ind. Proy'!J187</f>
        <v>0</v>
      </c>
      <c r="C22" s="10">
        <f>+'24-02-014-004 Ind. Proy'!K187</f>
        <v>0</v>
      </c>
      <c r="D22" s="10">
        <f>+'24-02-014-004 Ind. Proy'!M187</f>
        <v>0</v>
      </c>
      <c r="E22" s="10">
        <f>+'24-02-014-004 Ind. Proy'!N187</f>
        <v>0</v>
      </c>
      <c r="F22" s="10">
        <f>+'24-02-014-004 Ind. Proy'!O187</f>
        <v>0</v>
      </c>
      <c r="G22" s="10">
        <f>+'24-02-014-004 Ind. Proy'!R187</f>
        <v>0</v>
      </c>
      <c r="H22" s="10">
        <f>+'24-02-014-004 Ind. Proy'!S187</f>
        <v>0</v>
      </c>
      <c r="I22" s="10">
        <f>+'24-02-014-004 Ind. Proy'!T187</f>
        <v>0</v>
      </c>
      <c r="J22" s="10">
        <f>+'24-02-014-004 Ind. Proy'!U187</f>
        <v>0</v>
      </c>
      <c r="K22" s="10">
        <f>+'24-02-014-004 Ind. Proy'!V187</f>
        <v>0</v>
      </c>
      <c r="L22" s="10">
        <f>+'24-02-014-004 Ind. Proy'!W187</f>
        <v>0</v>
      </c>
      <c r="M22" s="10">
        <f>+'24-02-014-004 Ind. Proy'!X187</f>
        <v>0</v>
      </c>
      <c r="N22" s="10">
        <f>+'24-02-014-004 Ind. Proy'!Y187</f>
        <v>0</v>
      </c>
      <c r="O22" s="10">
        <f>+'24-02-014-004 Ind. Proy'!Z187</f>
        <v>0</v>
      </c>
      <c r="P22" s="10">
        <f>+'24-02-014-004 Ind. Proy'!AA187</f>
        <v>0</v>
      </c>
      <c r="Q22" s="10">
        <f>+'24-02-014-004 Ind. Proy'!AB187</f>
        <v>0</v>
      </c>
      <c r="R22" s="10">
        <f>+'24-02-014-004 Ind. Proy'!AC187</f>
        <v>0</v>
      </c>
      <c r="S22" s="10">
        <f>+'24-02-014-004 Ind. Proy'!AD187</f>
        <v>0</v>
      </c>
      <c r="T22" s="10">
        <f>+'24-02-014-004 Ind. Proy'!AE187</f>
        <v>0</v>
      </c>
      <c r="U22" s="10">
        <f>+'24-02-014-004 Ind. Proy'!AF187</f>
        <v>0</v>
      </c>
      <c r="V22" s="10">
        <f>+'24-02-014-004 Ind. Proy'!AG187</f>
        <v>0</v>
      </c>
      <c r="W22" s="10">
        <f>+'24-02-014-004 Ind. Proy'!AH187</f>
        <v>0</v>
      </c>
      <c r="X22" s="49">
        <f>+'24-02-014-004 Ind. Proy'!AI187</f>
        <v>0</v>
      </c>
      <c r="Y22" s="49">
        <f>+'24-02-014-004 Ind. Proy'!AJ187</f>
        <v>0</v>
      </c>
    </row>
    <row r="23" spans="1:25" s="45" customFormat="1" ht="24.75" customHeight="1">
      <c r="A23" s="51" t="s">
        <v>72</v>
      </c>
      <c r="B23" s="10">
        <f>+'24-02-014-004 Ind. Proy'!J190</f>
        <v>3551229000</v>
      </c>
      <c r="C23" s="10">
        <f>+'24-02-014-004 Ind. Proy'!K190</f>
        <v>3551229000</v>
      </c>
      <c r="D23" s="10">
        <f>+'24-02-014-004 Ind. Proy'!M190</f>
        <v>0</v>
      </c>
      <c r="E23" s="10">
        <f>+'24-02-014-004 Ind. Proy'!N190</f>
        <v>0</v>
      </c>
      <c r="F23" s="10">
        <f>+'24-02-014-004 Ind. Proy'!O190</f>
        <v>0</v>
      </c>
      <c r="G23" s="10">
        <f>+'24-02-014-004 Ind. Proy'!R190</f>
        <v>0</v>
      </c>
      <c r="H23" s="10">
        <f>+'24-02-014-004 Ind. Proy'!S190</f>
        <v>1775614500</v>
      </c>
      <c r="I23" s="10">
        <f>+'24-02-014-004 Ind. Proy'!T190</f>
        <v>0</v>
      </c>
      <c r="J23" s="10">
        <f>+'24-02-014-004 Ind. Proy'!U190</f>
        <v>1775614500</v>
      </c>
      <c r="K23" s="10">
        <f>+'24-02-014-004 Ind. Proy'!V190</f>
        <v>0</v>
      </c>
      <c r="L23" s="10">
        <f>+'24-02-014-004 Ind. Proy'!W190</f>
        <v>0</v>
      </c>
      <c r="M23" s="10">
        <f>+'24-02-014-004 Ind. Proy'!X190</f>
        <v>0</v>
      </c>
      <c r="N23" s="10">
        <f>+'24-02-014-004 Ind. Proy'!Y190</f>
        <v>0</v>
      </c>
      <c r="O23" s="10">
        <f>+'24-02-014-004 Ind. Proy'!Z190</f>
        <v>0</v>
      </c>
      <c r="P23" s="10">
        <f>+'24-02-014-004 Ind. Proy'!AA190</f>
        <v>0</v>
      </c>
      <c r="Q23" s="10">
        <f>+'24-02-014-004 Ind. Proy'!AB190</f>
        <v>0</v>
      </c>
      <c r="R23" s="10">
        <f>+'24-02-014-004 Ind. Proy'!AC190</f>
        <v>0</v>
      </c>
      <c r="S23" s="10">
        <f>+'24-02-014-004 Ind. Proy'!AD190</f>
        <v>0</v>
      </c>
      <c r="T23" s="10">
        <f>+'24-02-014-004 Ind. Proy'!AE190</f>
        <v>0</v>
      </c>
      <c r="U23" s="10">
        <f>+'24-02-014-004 Ind. Proy'!AF190</f>
        <v>0</v>
      </c>
      <c r="V23" s="10">
        <f>+'24-02-014-004 Ind. Proy'!AG190</f>
        <v>0</v>
      </c>
      <c r="W23" s="10">
        <f>+'24-02-014-004 Ind. Proy'!AH190</f>
        <v>1775614500</v>
      </c>
      <c r="X23" s="49">
        <f>+'24-02-014-004 Ind. Proy'!AI190</f>
        <v>0.5</v>
      </c>
      <c r="Y23" s="49">
        <f>+'24-02-014-004 Ind. Proy'!AJ190</f>
        <v>1</v>
      </c>
    </row>
    <row r="24" spans="1:25" ht="18.75" customHeight="1">
      <c r="A24" s="129" t="str">
        <f>"TOTAL ASIG."&amp;" "&amp;$A$5</f>
        <v>TOTAL ASIG. 24-02-014 "Programa Yo Trabajo"</v>
      </c>
      <c r="B24" s="130">
        <f t="shared" ref="B24:W24" si="0">SUM(B8:B23)</f>
        <v>3551229000</v>
      </c>
      <c r="C24" s="130">
        <f t="shared" si="0"/>
        <v>3551229000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0</v>
      </c>
      <c r="H24" s="130">
        <f t="shared" si="0"/>
        <v>1775614500</v>
      </c>
      <c r="I24" s="130">
        <f t="shared" si="0"/>
        <v>0</v>
      </c>
      <c r="J24" s="130">
        <f t="shared" si="0"/>
        <v>1775614500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1775614500</v>
      </c>
      <c r="X24" s="131">
        <f>+'24-02-014-004 Ind. Proy'!AI191</f>
        <v>0.5</v>
      </c>
      <c r="Y24" s="131">
        <f>'24-02-014-004 Ind. Proy'!AJ191</f>
        <v>1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208"/>
  <sheetViews>
    <sheetView zoomScaleNormal="100" workbookViewId="0">
      <pane xSplit="5" ySplit="7" topLeftCell="F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F188" sqref="F188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hidden="1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105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08"/>
      <c r="W5" s="108"/>
      <c r="X5" s="108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25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25" t="s">
        <v>22</v>
      </c>
      <c r="D7" s="156"/>
      <c r="E7" s="153"/>
      <c r="F7" s="156"/>
      <c r="G7" s="153"/>
      <c r="H7" s="124" t="s">
        <v>23</v>
      </c>
      <c r="I7" s="124" t="s">
        <v>24</v>
      </c>
      <c r="J7" s="159"/>
      <c r="K7" s="159"/>
      <c r="L7" s="153"/>
      <c r="M7" s="126" t="s">
        <v>25</v>
      </c>
      <c r="N7" s="126" t="s">
        <v>26</v>
      </c>
      <c r="O7" s="126" t="s">
        <v>27</v>
      </c>
      <c r="P7" s="153"/>
      <c r="Q7" s="156"/>
      <c r="R7" s="126" t="s">
        <v>28</v>
      </c>
      <c r="S7" s="126" t="s">
        <v>29</v>
      </c>
      <c r="T7" s="126" t="s">
        <v>30</v>
      </c>
      <c r="U7" s="159"/>
      <c r="V7" s="126" t="s">
        <v>31</v>
      </c>
      <c r="W7" s="126" t="s">
        <v>32</v>
      </c>
      <c r="X7" s="126" t="s">
        <v>33</v>
      </c>
      <c r="Y7" s="159"/>
      <c r="Z7" s="126" t="s">
        <v>34</v>
      </c>
      <c r="AA7" s="126" t="s">
        <v>35</v>
      </c>
      <c r="AB7" s="126" t="s">
        <v>36</v>
      </c>
      <c r="AC7" s="159"/>
      <c r="AD7" s="126" t="s">
        <v>37</v>
      </c>
      <c r="AE7" s="126" t="s">
        <v>38</v>
      </c>
      <c r="AF7" s="126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>
      <c r="A8" s="179" t="s">
        <v>42</v>
      </c>
      <c r="B8" s="180"/>
      <c r="C8" s="180"/>
      <c r="D8" s="180"/>
      <c r="E8" s="181"/>
      <c r="F8" s="17"/>
      <c r="G8" s="18"/>
      <c r="H8" s="19"/>
      <c r="I8" s="19"/>
      <c r="J8" s="7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hidden="1" customHeight="1" collapsed="1">
      <c r="A19" s="175" t="s">
        <v>43</v>
      </c>
      <c r="B19" s="176"/>
      <c r="C19" s="177"/>
      <c r="D19" s="177"/>
      <c r="E19" s="177"/>
      <c r="F19" s="177"/>
      <c r="G19" s="177"/>
      <c r="H19" s="177"/>
      <c r="I19" s="178"/>
      <c r="J19" s="70">
        <f>SUM(J9:J18)</f>
        <v>0</v>
      </c>
      <c r="K19" s="70">
        <f>SUM(K9:K18)</f>
        <v>0</v>
      </c>
      <c r="L19" s="80"/>
      <c r="M19" s="70">
        <f>SUM(M9:M18)</f>
        <v>0</v>
      </c>
      <c r="N19" s="70">
        <f>SUM(N9:N18)</f>
        <v>0</v>
      </c>
      <c r="O19" s="70">
        <f>SUM(O9:O18)</f>
        <v>0</v>
      </c>
      <c r="P19" s="73"/>
      <c r="Q19" s="81"/>
      <c r="R19" s="70">
        <f t="shared" ref="R19:AH19" si="7">SUM(R9:R18)</f>
        <v>0</v>
      </c>
      <c r="S19" s="70">
        <f t="shared" si="7"/>
        <v>0</v>
      </c>
      <c r="T19" s="70">
        <f t="shared" si="7"/>
        <v>0</v>
      </c>
      <c r="U19" s="70">
        <f>SUM(U9:U18)</f>
        <v>0</v>
      </c>
      <c r="V19" s="70">
        <f t="shared" si="7"/>
        <v>0</v>
      </c>
      <c r="W19" s="70">
        <f t="shared" si="7"/>
        <v>0</v>
      </c>
      <c r="X19" s="70">
        <f t="shared" si="7"/>
        <v>0</v>
      </c>
      <c r="Y19" s="70">
        <f t="shared" si="7"/>
        <v>0</v>
      </c>
      <c r="Z19" s="70">
        <f t="shared" si="7"/>
        <v>0</v>
      </c>
      <c r="AA19" s="70">
        <f t="shared" si="7"/>
        <v>0</v>
      </c>
      <c r="AB19" s="70">
        <f t="shared" si="7"/>
        <v>0</v>
      </c>
      <c r="AC19" s="70">
        <f t="shared" si="7"/>
        <v>0</v>
      </c>
      <c r="AD19" s="70">
        <f t="shared" si="7"/>
        <v>0</v>
      </c>
      <c r="AE19" s="70">
        <f t="shared" si="7"/>
        <v>0</v>
      </c>
      <c r="AF19" s="70">
        <f t="shared" si="7"/>
        <v>0</v>
      </c>
      <c r="AG19" s="70">
        <f t="shared" si="7"/>
        <v>0</v>
      </c>
      <c r="AH19" s="70">
        <f t="shared" si="7"/>
        <v>0</v>
      </c>
      <c r="AI19" s="74">
        <f>IF(ISERROR(AH19/J19),0,AH19/J19)</f>
        <v>0</v>
      </c>
      <c r="AJ19" s="74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>
      <c r="A20" s="182" t="s">
        <v>44</v>
      </c>
      <c r="B20" s="183"/>
      <c r="C20" s="183"/>
      <c r="D20" s="183"/>
      <c r="E20" s="184"/>
      <c r="F20" s="17"/>
      <c r="G20" s="18"/>
      <c r="H20" s="19"/>
      <c r="I20" s="19"/>
      <c r="J20" s="7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hidden="1" customHeight="1" collapsed="1">
      <c r="A31" s="175" t="s">
        <v>45</v>
      </c>
      <c r="B31" s="176"/>
      <c r="C31" s="177"/>
      <c r="D31" s="177"/>
      <c r="E31" s="177"/>
      <c r="F31" s="177"/>
      <c r="G31" s="177"/>
      <c r="H31" s="177"/>
      <c r="I31" s="178"/>
      <c r="J31" s="70">
        <f>SUM(J21:J30)</f>
        <v>0</v>
      </c>
      <c r="K31" s="70">
        <f>SUM(K21:K30)</f>
        <v>0</v>
      </c>
      <c r="L31" s="80"/>
      <c r="M31" s="70">
        <f>SUM(M21:M30)</f>
        <v>0</v>
      </c>
      <c r="N31" s="70">
        <f>SUM(N21:N30)</f>
        <v>0</v>
      </c>
      <c r="O31" s="70">
        <f>SUM(O21:O30)</f>
        <v>0</v>
      </c>
      <c r="P31" s="73"/>
      <c r="Q31" s="81"/>
      <c r="R31" s="70">
        <f t="shared" ref="R31:AH31" si="15">SUM(R21:R30)</f>
        <v>0</v>
      </c>
      <c r="S31" s="70">
        <f t="shared" si="15"/>
        <v>0</v>
      </c>
      <c r="T31" s="70">
        <f t="shared" si="15"/>
        <v>0</v>
      </c>
      <c r="U31" s="70">
        <f t="shared" si="15"/>
        <v>0</v>
      </c>
      <c r="V31" s="70">
        <f t="shared" si="15"/>
        <v>0</v>
      </c>
      <c r="W31" s="70">
        <f t="shared" si="15"/>
        <v>0</v>
      </c>
      <c r="X31" s="70">
        <f t="shared" si="15"/>
        <v>0</v>
      </c>
      <c r="Y31" s="70">
        <f t="shared" si="15"/>
        <v>0</v>
      </c>
      <c r="Z31" s="70">
        <f t="shared" si="15"/>
        <v>0</v>
      </c>
      <c r="AA31" s="70">
        <f t="shared" si="15"/>
        <v>0</v>
      </c>
      <c r="AB31" s="70">
        <f t="shared" si="15"/>
        <v>0</v>
      </c>
      <c r="AC31" s="70">
        <f t="shared" si="15"/>
        <v>0</v>
      </c>
      <c r="AD31" s="70">
        <f t="shared" si="15"/>
        <v>0</v>
      </c>
      <c r="AE31" s="70">
        <f t="shared" si="15"/>
        <v>0</v>
      </c>
      <c r="AF31" s="70">
        <f t="shared" si="15"/>
        <v>0</v>
      </c>
      <c r="AG31" s="70">
        <f t="shared" si="15"/>
        <v>0</v>
      </c>
      <c r="AH31" s="70">
        <f t="shared" si="15"/>
        <v>0</v>
      </c>
      <c r="AI31" s="74">
        <f>IF(ISERROR(AH31/J31),0,AH31/J31)</f>
        <v>0</v>
      </c>
      <c r="AJ31" s="74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>
      <c r="A32" s="182" t="s">
        <v>46</v>
      </c>
      <c r="B32" s="183"/>
      <c r="C32" s="183"/>
      <c r="D32" s="183"/>
      <c r="E32" s="184"/>
      <c r="F32" s="17"/>
      <c r="G32" s="18"/>
      <c r="H32" s="19"/>
      <c r="I32" s="19"/>
      <c r="J32" s="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hidden="1" customHeight="1" collapsed="1">
      <c r="A43" s="175" t="s">
        <v>47</v>
      </c>
      <c r="B43" s="176"/>
      <c r="C43" s="177"/>
      <c r="D43" s="177"/>
      <c r="E43" s="177"/>
      <c r="F43" s="177"/>
      <c r="G43" s="177"/>
      <c r="H43" s="177"/>
      <c r="I43" s="178"/>
      <c r="J43" s="70">
        <f>SUM(J33:J42)</f>
        <v>0</v>
      </c>
      <c r="K43" s="70">
        <f>SUM(K33:K42)</f>
        <v>0</v>
      </c>
      <c r="L43" s="80"/>
      <c r="M43" s="70">
        <f>SUM(M33:M42)</f>
        <v>0</v>
      </c>
      <c r="N43" s="70">
        <f>SUM(N33:N42)</f>
        <v>0</v>
      </c>
      <c r="O43" s="70">
        <f>SUM(O33:O42)</f>
        <v>0</v>
      </c>
      <c r="P43" s="73"/>
      <c r="Q43" s="81"/>
      <c r="R43" s="70">
        <f t="shared" ref="R43:AH43" si="23">SUM(R33:R42)</f>
        <v>0</v>
      </c>
      <c r="S43" s="70">
        <f t="shared" si="23"/>
        <v>0</v>
      </c>
      <c r="T43" s="70">
        <f t="shared" si="23"/>
        <v>0</v>
      </c>
      <c r="U43" s="70">
        <f t="shared" si="23"/>
        <v>0</v>
      </c>
      <c r="V43" s="70">
        <f t="shared" si="23"/>
        <v>0</v>
      </c>
      <c r="W43" s="70">
        <f t="shared" si="23"/>
        <v>0</v>
      </c>
      <c r="X43" s="70">
        <f t="shared" si="23"/>
        <v>0</v>
      </c>
      <c r="Y43" s="70">
        <f t="shared" si="23"/>
        <v>0</v>
      </c>
      <c r="Z43" s="70">
        <f t="shared" si="23"/>
        <v>0</v>
      </c>
      <c r="AA43" s="70">
        <f t="shared" si="23"/>
        <v>0</v>
      </c>
      <c r="AB43" s="70">
        <f t="shared" si="23"/>
        <v>0</v>
      </c>
      <c r="AC43" s="70">
        <f t="shared" si="23"/>
        <v>0</v>
      </c>
      <c r="AD43" s="70">
        <f t="shared" si="23"/>
        <v>0</v>
      </c>
      <c r="AE43" s="70">
        <f t="shared" si="23"/>
        <v>0</v>
      </c>
      <c r="AF43" s="70">
        <f t="shared" si="23"/>
        <v>0</v>
      </c>
      <c r="AG43" s="70">
        <f t="shared" si="23"/>
        <v>0</v>
      </c>
      <c r="AH43" s="70">
        <f t="shared" si="23"/>
        <v>0</v>
      </c>
      <c r="AI43" s="74">
        <f>IF(ISERROR(AH43/J43),0,AH43/J43)</f>
        <v>0</v>
      </c>
      <c r="AJ43" s="74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>
      <c r="A44" s="182" t="s">
        <v>48</v>
      </c>
      <c r="B44" s="183"/>
      <c r="C44" s="183"/>
      <c r="D44" s="183"/>
      <c r="E44" s="184"/>
      <c r="F44" s="17"/>
      <c r="G44" s="18"/>
      <c r="H44" s="19"/>
      <c r="I44" s="19"/>
      <c r="J44" s="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hidden="1" customHeight="1" collapsed="1">
      <c r="A55" s="175" t="s">
        <v>49</v>
      </c>
      <c r="B55" s="176"/>
      <c r="C55" s="177"/>
      <c r="D55" s="177"/>
      <c r="E55" s="177"/>
      <c r="F55" s="177"/>
      <c r="G55" s="177"/>
      <c r="H55" s="177"/>
      <c r="I55" s="178"/>
      <c r="J55" s="70">
        <f>SUM(J45:J54)</f>
        <v>0</v>
      </c>
      <c r="K55" s="70">
        <f>SUM(K45:K54)</f>
        <v>0</v>
      </c>
      <c r="L55" s="80"/>
      <c r="M55" s="70">
        <f>SUM(M45:M54)</f>
        <v>0</v>
      </c>
      <c r="N55" s="70">
        <f>SUM(N45:N54)</f>
        <v>0</v>
      </c>
      <c r="O55" s="70">
        <f>SUM(O45:O54)</f>
        <v>0</v>
      </c>
      <c r="P55" s="73"/>
      <c r="Q55" s="81"/>
      <c r="R55" s="70">
        <f t="shared" ref="R55:AH55" si="31">SUM(R45:R54)</f>
        <v>0</v>
      </c>
      <c r="S55" s="70">
        <f t="shared" si="31"/>
        <v>0</v>
      </c>
      <c r="T55" s="70">
        <f t="shared" si="31"/>
        <v>0</v>
      </c>
      <c r="U55" s="70">
        <f t="shared" si="31"/>
        <v>0</v>
      </c>
      <c r="V55" s="70">
        <f t="shared" si="31"/>
        <v>0</v>
      </c>
      <c r="W55" s="70">
        <f t="shared" si="31"/>
        <v>0</v>
      </c>
      <c r="X55" s="70">
        <f t="shared" si="31"/>
        <v>0</v>
      </c>
      <c r="Y55" s="70">
        <f t="shared" si="31"/>
        <v>0</v>
      </c>
      <c r="Z55" s="70">
        <f t="shared" si="31"/>
        <v>0</v>
      </c>
      <c r="AA55" s="70">
        <f t="shared" si="31"/>
        <v>0</v>
      </c>
      <c r="AB55" s="70">
        <f t="shared" si="31"/>
        <v>0</v>
      </c>
      <c r="AC55" s="70">
        <f t="shared" si="31"/>
        <v>0</v>
      </c>
      <c r="AD55" s="70">
        <f t="shared" si="31"/>
        <v>0</v>
      </c>
      <c r="AE55" s="70">
        <f t="shared" si="31"/>
        <v>0</v>
      </c>
      <c r="AF55" s="70">
        <f t="shared" si="31"/>
        <v>0</v>
      </c>
      <c r="AG55" s="70">
        <f t="shared" si="31"/>
        <v>0</v>
      </c>
      <c r="AH55" s="70">
        <f t="shared" si="31"/>
        <v>0</v>
      </c>
      <c r="AI55" s="74">
        <f>IF(ISERROR(AH55/J55),0,AH55/J55)</f>
        <v>0</v>
      </c>
      <c r="AJ55" s="74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>
      <c r="A56" s="182" t="s">
        <v>50</v>
      </c>
      <c r="B56" s="183"/>
      <c r="C56" s="183"/>
      <c r="D56" s="183"/>
      <c r="E56" s="184"/>
      <c r="F56" s="17"/>
      <c r="G56" s="18"/>
      <c r="H56" s="19"/>
      <c r="I56" s="19"/>
      <c r="J56" s="7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6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6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hidden="1" customHeight="1" collapsed="1">
      <c r="A67" s="175" t="s">
        <v>51</v>
      </c>
      <c r="B67" s="176"/>
      <c r="C67" s="177"/>
      <c r="D67" s="177"/>
      <c r="E67" s="177"/>
      <c r="F67" s="177"/>
      <c r="G67" s="177"/>
      <c r="H67" s="177"/>
      <c r="I67" s="178"/>
      <c r="J67" s="70">
        <f>SUM(J57:J66)</f>
        <v>0</v>
      </c>
      <c r="K67" s="70">
        <f>SUM(K57:K66)</f>
        <v>0</v>
      </c>
      <c r="L67" s="80"/>
      <c r="M67" s="70">
        <f>SUM(M57:M66)</f>
        <v>0</v>
      </c>
      <c r="N67" s="70">
        <f>SUM(N57:N66)</f>
        <v>0</v>
      </c>
      <c r="O67" s="70">
        <f>SUM(O57:O66)</f>
        <v>0</v>
      </c>
      <c r="P67" s="73"/>
      <c r="Q67" s="81"/>
      <c r="R67" s="70">
        <f t="shared" ref="R67:AH67" si="39">SUM(R57:R66)</f>
        <v>0</v>
      </c>
      <c r="S67" s="70">
        <f t="shared" si="39"/>
        <v>0</v>
      </c>
      <c r="T67" s="70">
        <f t="shared" si="39"/>
        <v>0</v>
      </c>
      <c r="U67" s="70">
        <f t="shared" si="39"/>
        <v>0</v>
      </c>
      <c r="V67" s="70">
        <f t="shared" si="39"/>
        <v>0</v>
      </c>
      <c r="W67" s="70">
        <f t="shared" si="39"/>
        <v>0</v>
      </c>
      <c r="X67" s="70">
        <f t="shared" si="39"/>
        <v>0</v>
      </c>
      <c r="Y67" s="70">
        <f t="shared" si="39"/>
        <v>0</v>
      </c>
      <c r="Z67" s="70">
        <f t="shared" si="39"/>
        <v>0</v>
      </c>
      <c r="AA67" s="70">
        <f t="shared" si="39"/>
        <v>0</v>
      </c>
      <c r="AB67" s="70">
        <f t="shared" si="39"/>
        <v>0</v>
      </c>
      <c r="AC67" s="70">
        <f t="shared" si="39"/>
        <v>0</v>
      </c>
      <c r="AD67" s="70">
        <f t="shared" si="39"/>
        <v>0</v>
      </c>
      <c r="AE67" s="70">
        <f t="shared" si="39"/>
        <v>0</v>
      </c>
      <c r="AF67" s="70">
        <f t="shared" si="39"/>
        <v>0</v>
      </c>
      <c r="AG67" s="70">
        <f t="shared" si="39"/>
        <v>0</v>
      </c>
      <c r="AH67" s="70">
        <f t="shared" si="39"/>
        <v>0</v>
      </c>
      <c r="AI67" s="74">
        <f>IF(ISERROR(AH67/J67),0,AH67/J67)</f>
        <v>0</v>
      </c>
      <c r="AJ67" s="74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>
      <c r="A68" s="182" t="s">
        <v>52</v>
      </c>
      <c r="B68" s="183"/>
      <c r="C68" s="183"/>
      <c r="D68" s="183"/>
      <c r="E68" s="184"/>
      <c r="F68" s="17"/>
      <c r="G68" s="18"/>
      <c r="H68" s="19"/>
      <c r="I68" s="19"/>
      <c r="J68" s="7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5" customFormat="1" ht="12.75" hidden="1" customHeight="1" collapsed="1">
      <c r="A79" s="175" t="s">
        <v>53</v>
      </c>
      <c r="B79" s="176"/>
      <c r="C79" s="177"/>
      <c r="D79" s="177"/>
      <c r="E79" s="177"/>
      <c r="F79" s="177"/>
      <c r="G79" s="177"/>
      <c r="H79" s="177"/>
      <c r="I79" s="178"/>
      <c r="J79" s="70">
        <f>SUM(J69:J78)</f>
        <v>0</v>
      </c>
      <c r="K79" s="70">
        <f>SUM(K69:K78)</f>
        <v>0</v>
      </c>
      <c r="L79" s="80"/>
      <c r="M79" s="70">
        <f>SUM(M69:M78)</f>
        <v>0</v>
      </c>
      <c r="N79" s="70">
        <f>SUM(N69:N78)</f>
        <v>0</v>
      </c>
      <c r="O79" s="70">
        <f>SUM(O69:O78)</f>
        <v>0</v>
      </c>
      <c r="P79" s="73"/>
      <c r="Q79" s="81"/>
      <c r="R79" s="70">
        <f t="shared" ref="R79:AH79" si="47">SUM(R69:R78)</f>
        <v>0</v>
      </c>
      <c r="S79" s="70">
        <f t="shared" si="47"/>
        <v>0</v>
      </c>
      <c r="T79" s="70">
        <f t="shared" si="47"/>
        <v>0</v>
      </c>
      <c r="U79" s="70">
        <f t="shared" si="47"/>
        <v>0</v>
      </c>
      <c r="V79" s="70">
        <f t="shared" si="47"/>
        <v>0</v>
      </c>
      <c r="W79" s="70">
        <f t="shared" si="47"/>
        <v>0</v>
      </c>
      <c r="X79" s="70">
        <f t="shared" si="47"/>
        <v>0</v>
      </c>
      <c r="Y79" s="70">
        <f t="shared" si="47"/>
        <v>0</v>
      </c>
      <c r="Z79" s="70">
        <f t="shared" si="47"/>
        <v>0</v>
      </c>
      <c r="AA79" s="70">
        <f t="shared" si="47"/>
        <v>0</v>
      </c>
      <c r="AB79" s="70">
        <f t="shared" si="47"/>
        <v>0</v>
      </c>
      <c r="AC79" s="70">
        <f t="shared" si="47"/>
        <v>0</v>
      </c>
      <c r="AD79" s="70">
        <f t="shared" si="47"/>
        <v>0</v>
      </c>
      <c r="AE79" s="70">
        <f t="shared" si="47"/>
        <v>0</v>
      </c>
      <c r="AF79" s="70">
        <f t="shared" si="47"/>
        <v>0</v>
      </c>
      <c r="AG79" s="70">
        <f t="shared" si="47"/>
        <v>0</v>
      </c>
      <c r="AH79" s="70">
        <f t="shared" si="47"/>
        <v>0</v>
      </c>
      <c r="AI79" s="74">
        <f>IF(ISERROR(AH79/J79),0,AH79/J79)</f>
        <v>0</v>
      </c>
      <c r="AJ79" s="74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>
      <c r="A80" s="182" t="s">
        <v>54</v>
      </c>
      <c r="B80" s="183"/>
      <c r="C80" s="183"/>
      <c r="D80" s="183"/>
      <c r="E80" s="184"/>
      <c r="F80" s="17"/>
      <c r="G80" s="18"/>
      <c r="H80" s="19"/>
      <c r="I80" s="19"/>
      <c r="J80" s="7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5" customFormat="1" ht="12.75" hidden="1" customHeight="1" collapsed="1">
      <c r="A91" s="175" t="s">
        <v>55</v>
      </c>
      <c r="B91" s="176"/>
      <c r="C91" s="177"/>
      <c r="D91" s="177"/>
      <c r="E91" s="177"/>
      <c r="F91" s="177"/>
      <c r="G91" s="177"/>
      <c r="H91" s="177"/>
      <c r="I91" s="178"/>
      <c r="J91" s="70">
        <f>SUM(J81:J90)</f>
        <v>0</v>
      </c>
      <c r="K91" s="70">
        <f>SUM(K81:K90)</f>
        <v>0</v>
      </c>
      <c r="L91" s="80"/>
      <c r="M91" s="70">
        <f>SUM(M81:M90)</f>
        <v>0</v>
      </c>
      <c r="N91" s="70">
        <f>SUM(N81:N90)</f>
        <v>0</v>
      </c>
      <c r="O91" s="70">
        <f>SUM(O81:O90)</f>
        <v>0</v>
      </c>
      <c r="P91" s="73"/>
      <c r="Q91" s="81"/>
      <c r="R91" s="70">
        <f t="shared" ref="R91:AH91" si="55">SUM(R81:R90)</f>
        <v>0</v>
      </c>
      <c r="S91" s="70">
        <f t="shared" si="55"/>
        <v>0</v>
      </c>
      <c r="T91" s="70">
        <f t="shared" si="55"/>
        <v>0</v>
      </c>
      <c r="U91" s="70">
        <f t="shared" si="55"/>
        <v>0</v>
      </c>
      <c r="V91" s="70">
        <f t="shared" si="55"/>
        <v>0</v>
      </c>
      <c r="W91" s="70">
        <f t="shared" si="55"/>
        <v>0</v>
      </c>
      <c r="X91" s="70">
        <f t="shared" si="55"/>
        <v>0</v>
      </c>
      <c r="Y91" s="70">
        <f t="shared" si="55"/>
        <v>0</v>
      </c>
      <c r="Z91" s="70">
        <f t="shared" si="55"/>
        <v>0</v>
      </c>
      <c r="AA91" s="70">
        <f t="shared" si="55"/>
        <v>0</v>
      </c>
      <c r="AB91" s="70">
        <f t="shared" si="55"/>
        <v>0</v>
      </c>
      <c r="AC91" s="70">
        <f t="shared" si="55"/>
        <v>0</v>
      </c>
      <c r="AD91" s="70">
        <f t="shared" si="55"/>
        <v>0</v>
      </c>
      <c r="AE91" s="70">
        <f t="shared" si="55"/>
        <v>0</v>
      </c>
      <c r="AF91" s="70">
        <f t="shared" si="55"/>
        <v>0</v>
      </c>
      <c r="AG91" s="70">
        <f t="shared" si="55"/>
        <v>0</v>
      </c>
      <c r="AH91" s="70">
        <f t="shared" si="55"/>
        <v>0</v>
      </c>
      <c r="AI91" s="74">
        <f>IF(ISERROR(AH91/J91),0,AH91/J91)</f>
        <v>0</v>
      </c>
      <c r="AJ91" s="74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>
      <c r="A92" s="182" t="s">
        <v>56</v>
      </c>
      <c r="B92" s="183"/>
      <c r="C92" s="183"/>
      <c r="D92" s="183"/>
      <c r="E92" s="184"/>
      <c r="F92" s="17"/>
      <c r="G92" s="18"/>
      <c r="H92" s="19"/>
      <c r="I92" s="19"/>
      <c r="J92" s="7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5" customFormat="1" ht="12.75" hidden="1" customHeight="1" collapsed="1">
      <c r="A103" s="175" t="s">
        <v>57</v>
      </c>
      <c r="B103" s="176"/>
      <c r="C103" s="177"/>
      <c r="D103" s="177"/>
      <c r="E103" s="177"/>
      <c r="F103" s="177"/>
      <c r="G103" s="177"/>
      <c r="H103" s="177"/>
      <c r="I103" s="178"/>
      <c r="J103" s="70">
        <f>SUM(J93:J102)</f>
        <v>0</v>
      </c>
      <c r="K103" s="70">
        <f>SUM(K93:K102)</f>
        <v>0</v>
      </c>
      <c r="L103" s="80"/>
      <c r="M103" s="70">
        <f>SUM(M93:M102)</f>
        <v>0</v>
      </c>
      <c r="N103" s="70">
        <f>SUM(N93:N102)</f>
        <v>0</v>
      </c>
      <c r="O103" s="70">
        <f>SUM(O93:O102)</f>
        <v>0</v>
      </c>
      <c r="P103" s="73"/>
      <c r="Q103" s="81"/>
      <c r="R103" s="70">
        <f t="shared" ref="R103:AH103" si="63">SUM(R93:R102)</f>
        <v>0</v>
      </c>
      <c r="S103" s="70">
        <f t="shared" si="63"/>
        <v>0</v>
      </c>
      <c r="T103" s="70">
        <f t="shared" si="63"/>
        <v>0</v>
      </c>
      <c r="U103" s="70">
        <f t="shared" si="63"/>
        <v>0</v>
      </c>
      <c r="V103" s="70">
        <f t="shared" si="63"/>
        <v>0</v>
      </c>
      <c r="W103" s="70">
        <f t="shared" si="63"/>
        <v>0</v>
      </c>
      <c r="X103" s="70">
        <f t="shared" si="63"/>
        <v>0</v>
      </c>
      <c r="Y103" s="70">
        <f t="shared" si="63"/>
        <v>0</v>
      </c>
      <c r="Z103" s="70">
        <f t="shared" si="63"/>
        <v>0</v>
      </c>
      <c r="AA103" s="70">
        <f t="shared" si="63"/>
        <v>0</v>
      </c>
      <c r="AB103" s="70">
        <f t="shared" si="63"/>
        <v>0</v>
      </c>
      <c r="AC103" s="70">
        <f t="shared" si="63"/>
        <v>0</v>
      </c>
      <c r="AD103" s="70">
        <f t="shared" si="63"/>
        <v>0</v>
      </c>
      <c r="AE103" s="70">
        <f t="shared" si="63"/>
        <v>0</v>
      </c>
      <c r="AF103" s="70">
        <f t="shared" si="63"/>
        <v>0</v>
      </c>
      <c r="AG103" s="70">
        <f t="shared" si="63"/>
        <v>0</v>
      </c>
      <c r="AH103" s="70">
        <f t="shared" si="63"/>
        <v>0</v>
      </c>
      <c r="AI103" s="74">
        <f>IF(ISERROR(AH103/J103),0,AH103/J103)</f>
        <v>0</v>
      </c>
      <c r="AJ103" s="74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>
      <c r="A104" s="182" t="s">
        <v>58</v>
      </c>
      <c r="B104" s="183"/>
      <c r="C104" s="183"/>
      <c r="D104" s="183"/>
      <c r="E104" s="184"/>
      <c r="F104" s="17"/>
      <c r="G104" s="18"/>
      <c r="H104" s="19"/>
      <c r="I104" s="19"/>
      <c r="J104" s="7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6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5" customFormat="1" ht="12.75" hidden="1" customHeight="1" collapsed="1">
      <c r="A115" s="175" t="s">
        <v>59</v>
      </c>
      <c r="B115" s="176"/>
      <c r="C115" s="177"/>
      <c r="D115" s="177"/>
      <c r="E115" s="177"/>
      <c r="F115" s="177"/>
      <c r="G115" s="177"/>
      <c r="H115" s="177"/>
      <c r="I115" s="178"/>
      <c r="J115" s="70">
        <f>SUM(J105:J114)</f>
        <v>0</v>
      </c>
      <c r="K115" s="70">
        <f>SUM(K105:K114)</f>
        <v>0</v>
      </c>
      <c r="L115" s="80"/>
      <c r="M115" s="70">
        <f>SUM(M105:M114)</f>
        <v>0</v>
      </c>
      <c r="N115" s="70">
        <f>SUM(N105:N114)</f>
        <v>0</v>
      </c>
      <c r="O115" s="70">
        <f>SUM(O105:O114)</f>
        <v>0</v>
      </c>
      <c r="P115" s="73"/>
      <c r="Q115" s="81"/>
      <c r="R115" s="70">
        <f t="shared" ref="R115:AH115" si="71">SUM(R105:R114)</f>
        <v>0</v>
      </c>
      <c r="S115" s="70">
        <f t="shared" si="71"/>
        <v>0</v>
      </c>
      <c r="T115" s="70">
        <f t="shared" si="71"/>
        <v>0</v>
      </c>
      <c r="U115" s="70">
        <f t="shared" si="71"/>
        <v>0</v>
      </c>
      <c r="V115" s="70">
        <f t="shared" si="71"/>
        <v>0</v>
      </c>
      <c r="W115" s="70">
        <f t="shared" si="71"/>
        <v>0</v>
      </c>
      <c r="X115" s="70">
        <f t="shared" si="71"/>
        <v>0</v>
      </c>
      <c r="Y115" s="70">
        <f t="shared" si="71"/>
        <v>0</v>
      </c>
      <c r="Z115" s="70">
        <f t="shared" si="71"/>
        <v>0</v>
      </c>
      <c r="AA115" s="70">
        <f t="shared" si="71"/>
        <v>0</v>
      </c>
      <c r="AB115" s="70">
        <f t="shared" si="71"/>
        <v>0</v>
      </c>
      <c r="AC115" s="70">
        <f t="shared" si="71"/>
        <v>0</v>
      </c>
      <c r="AD115" s="70">
        <f t="shared" si="71"/>
        <v>0</v>
      </c>
      <c r="AE115" s="70">
        <f t="shared" si="71"/>
        <v>0</v>
      </c>
      <c r="AF115" s="70">
        <f t="shared" si="71"/>
        <v>0</v>
      </c>
      <c r="AG115" s="70">
        <f t="shared" si="71"/>
        <v>0</v>
      </c>
      <c r="AH115" s="70">
        <f t="shared" si="71"/>
        <v>0</v>
      </c>
      <c r="AI115" s="74">
        <f>IF(ISERROR(AH115/J115),0,AH115/J115)</f>
        <v>0</v>
      </c>
      <c r="AJ115" s="74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>
      <c r="A116" s="182" t="s">
        <v>60</v>
      </c>
      <c r="B116" s="183"/>
      <c r="C116" s="183"/>
      <c r="D116" s="183"/>
      <c r="E116" s="184"/>
      <c r="F116" s="17"/>
      <c r="G116" s="18"/>
      <c r="H116" s="19"/>
      <c r="I116" s="19"/>
      <c r="J116" s="7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6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5" customFormat="1" ht="12.75" hidden="1" customHeight="1" collapsed="1">
      <c r="A127" s="175" t="s">
        <v>61</v>
      </c>
      <c r="B127" s="176"/>
      <c r="C127" s="177"/>
      <c r="D127" s="177"/>
      <c r="E127" s="177"/>
      <c r="F127" s="177"/>
      <c r="G127" s="177"/>
      <c r="H127" s="177"/>
      <c r="I127" s="178"/>
      <c r="J127" s="70">
        <f>SUM(J117:J126)</f>
        <v>0</v>
      </c>
      <c r="K127" s="70">
        <f>SUM(K117:K126)</f>
        <v>0</v>
      </c>
      <c r="L127" s="80"/>
      <c r="M127" s="70">
        <f>SUM(M117:M126)</f>
        <v>0</v>
      </c>
      <c r="N127" s="70">
        <f>SUM(N117:N126)</f>
        <v>0</v>
      </c>
      <c r="O127" s="70">
        <f>SUM(O117:O126)</f>
        <v>0</v>
      </c>
      <c r="P127" s="73"/>
      <c r="Q127" s="81"/>
      <c r="R127" s="70">
        <f t="shared" ref="R127:AH127" si="79">SUM(R117:R126)</f>
        <v>0</v>
      </c>
      <c r="S127" s="70">
        <f t="shared" si="79"/>
        <v>0</v>
      </c>
      <c r="T127" s="70">
        <f t="shared" si="79"/>
        <v>0</v>
      </c>
      <c r="U127" s="70">
        <f t="shared" si="79"/>
        <v>0</v>
      </c>
      <c r="V127" s="70">
        <f t="shared" si="79"/>
        <v>0</v>
      </c>
      <c r="W127" s="70">
        <f t="shared" si="79"/>
        <v>0</v>
      </c>
      <c r="X127" s="70">
        <f t="shared" si="79"/>
        <v>0</v>
      </c>
      <c r="Y127" s="70">
        <f t="shared" si="79"/>
        <v>0</v>
      </c>
      <c r="Z127" s="70">
        <f t="shared" si="79"/>
        <v>0</v>
      </c>
      <c r="AA127" s="70">
        <f t="shared" si="79"/>
        <v>0</v>
      </c>
      <c r="AB127" s="70">
        <f t="shared" si="79"/>
        <v>0</v>
      </c>
      <c r="AC127" s="70">
        <f t="shared" si="79"/>
        <v>0</v>
      </c>
      <c r="AD127" s="70">
        <f t="shared" si="79"/>
        <v>0</v>
      </c>
      <c r="AE127" s="70">
        <f t="shared" si="79"/>
        <v>0</v>
      </c>
      <c r="AF127" s="70">
        <f t="shared" si="79"/>
        <v>0</v>
      </c>
      <c r="AG127" s="70">
        <f t="shared" si="79"/>
        <v>0</v>
      </c>
      <c r="AH127" s="70">
        <f t="shared" si="79"/>
        <v>0</v>
      </c>
      <c r="AI127" s="74">
        <f>IF(ISERROR(AH127/J127),0,AH127/J127)</f>
        <v>0</v>
      </c>
      <c r="AJ127" s="74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>
      <c r="A128" s="182" t="s">
        <v>62</v>
      </c>
      <c r="B128" s="183"/>
      <c r="C128" s="183"/>
      <c r="D128" s="183"/>
      <c r="E128" s="184"/>
      <c r="F128" s="17"/>
      <c r="G128" s="18"/>
      <c r="H128" s="19"/>
      <c r="I128" s="19"/>
      <c r="J128" s="7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5" customFormat="1" ht="12.75" hidden="1" customHeight="1" collapsed="1">
      <c r="A139" s="185" t="s">
        <v>63</v>
      </c>
      <c r="B139" s="185"/>
      <c r="C139" s="185"/>
      <c r="D139" s="185"/>
      <c r="E139" s="185"/>
      <c r="F139" s="185"/>
      <c r="G139" s="185"/>
      <c r="H139" s="185"/>
      <c r="I139" s="185"/>
      <c r="J139" s="70">
        <v>0</v>
      </c>
      <c r="K139" s="70">
        <v>0</v>
      </c>
      <c r="L139" s="80"/>
      <c r="M139" s="70">
        <f>SUM(M129:M138)</f>
        <v>0</v>
      </c>
      <c r="N139" s="70">
        <f>SUM(N129:N138)</f>
        <v>0</v>
      </c>
      <c r="O139" s="70">
        <f>SUM(O129:O138)</f>
        <v>0</v>
      </c>
      <c r="P139" s="73"/>
      <c r="Q139" s="81"/>
      <c r="R139" s="70">
        <f t="shared" ref="R139:AH139" si="87">SUM(R129:R138)</f>
        <v>0</v>
      </c>
      <c r="S139" s="70">
        <f t="shared" si="87"/>
        <v>0</v>
      </c>
      <c r="T139" s="70">
        <f t="shared" si="87"/>
        <v>0</v>
      </c>
      <c r="U139" s="70">
        <f t="shared" si="87"/>
        <v>0</v>
      </c>
      <c r="V139" s="70">
        <f t="shared" si="87"/>
        <v>0</v>
      </c>
      <c r="W139" s="70">
        <f t="shared" si="87"/>
        <v>0</v>
      </c>
      <c r="X139" s="70">
        <f t="shared" si="87"/>
        <v>0</v>
      </c>
      <c r="Y139" s="70">
        <f t="shared" si="87"/>
        <v>0</v>
      </c>
      <c r="Z139" s="70">
        <f t="shared" si="87"/>
        <v>0</v>
      </c>
      <c r="AA139" s="70">
        <f t="shared" si="87"/>
        <v>0</v>
      </c>
      <c r="AB139" s="70">
        <f t="shared" si="87"/>
        <v>0</v>
      </c>
      <c r="AC139" s="70">
        <f t="shared" si="87"/>
        <v>0</v>
      </c>
      <c r="AD139" s="70">
        <f t="shared" si="87"/>
        <v>0</v>
      </c>
      <c r="AE139" s="70">
        <f t="shared" si="87"/>
        <v>0</v>
      </c>
      <c r="AF139" s="70">
        <f t="shared" si="87"/>
        <v>0</v>
      </c>
      <c r="AG139" s="70">
        <f t="shared" si="87"/>
        <v>0</v>
      </c>
      <c r="AH139" s="70">
        <f t="shared" si="87"/>
        <v>0</v>
      </c>
      <c r="AI139" s="74">
        <f>IF(ISERROR(AH139/J139),0,AH139/J139)</f>
        <v>0</v>
      </c>
      <c r="AJ139" s="74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>
      <c r="A140" s="186" t="s">
        <v>64</v>
      </c>
      <c r="B140" s="187"/>
      <c r="C140" s="187"/>
      <c r="D140" s="187"/>
      <c r="E140" s="188"/>
      <c r="F140" s="42"/>
      <c r="G140" s="43"/>
      <c r="H140" s="44"/>
      <c r="I140" s="44"/>
      <c r="J140" s="7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5" customFormat="1" ht="12.75" hidden="1" customHeight="1" collapsed="1">
      <c r="A151" s="175" t="s">
        <v>65</v>
      </c>
      <c r="B151" s="177"/>
      <c r="C151" s="177"/>
      <c r="D151" s="177"/>
      <c r="E151" s="177"/>
      <c r="F151" s="177"/>
      <c r="G151" s="177"/>
      <c r="H151" s="177"/>
      <c r="I151" s="178"/>
      <c r="J151" s="70">
        <f>SUM(J141:J150)</f>
        <v>0</v>
      </c>
      <c r="K151" s="70">
        <f>SUM(K141:K150)</f>
        <v>0</v>
      </c>
      <c r="L151" s="80"/>
      <c r="M151" s="70">
        <f>SUM(M141:M150)</f>
        <v>0</v>
      </c>
      <c r="N151" s="70">
        <f>SUM(N141:N150)</f>
        <v>0</v>
      </c>
      <c r="O151" s="70">
        <f>SUM(O141:O150)</f>
        <v>0</v>
      </c>
      <c r="P151" s="73"/>
      <c r="Q151" s="81"/>
      <c r="R151" s="70">
        <f t="shared" ref="R151:AH151" si="95">SUM(R141:R150)</f>
        <v>0</v>
      </c>
      <c r="S151" s="70">
        <f t="shared" si="95"/>
        <v>0</v>
      </c>
      <c r="T151" s="70">
        <f t="shared" si="95"/>
        <v>0</v>
      </c>
      <c r="U151" s="70">
        <f t="shared" si="95"/>
        <v>0</v>
      </c>
      <c r="V151" s="70">
        <f t="shared" si="95"/>
        <v>0</v>
      </c>
      <c r="W151" s="70">
        <f t="shared" si="95"/>
        <v>0</v>
      </c>
      <c r="X151" s="70">
        <f t="shared" si="95"/>
        <v>0</v>
      </c>
      <c r="Y151" s="70">
        <f t="shared" si="95"/>
        <v>0</v>
      </c>
      <c r="Z151" s="70">
        <f t="shared" si="95"/>
        <v>0</v>
      </c>
      <c r="AA151" s="70">
        <f t="shared" si="95"/>
        <v>0</v>
      </c>
      <c r="AB151" s="70">
        <f t="shared" si="95"/>
        <v>0</v>
      </c>
      <c r="AC151" s="70">
        <f t="shared" si="95"/>
        <v>0</v>
      </c>
      <c r="AD151" s="70">
        <f t="shared" si="95"/>
        <v>0</v>
      </c>
      <c r="AE151" s="70">
        <f t="shared" si="95"/>
        <v>0</v>
      </c>
      <c r="AF151" s="70">
        <f t="shared" si="95"/>
        <v>0</v>
      </c>
      <c r="AG151" s="70">
        <f t="shared" si="95"/>
        <v>0</v>
      </c>
      <c r="AH151" s="70">
        <f t="shared" si="95"/>
        <v>0</v>
      </c>
      <c r="AI151" s="74">
        <f>IF(ISERROR(AH151/J151),0,AH151/J151)</f>
        <v>0</v>
      </c>
      <c r="AJ151" s="74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>
      <c r="A152" s="182" t="s">
        <v>66</v>
      </c>
      <c r="B152" s="183"/>
      <c r="C152" s="183"/>
      <c r="D152" s="183"/>
      <c r="E152" s="184"/>
      <c r="F152" s="17"/>
      <c r="G152" s="18"/>
      <c r="H152" s="19"/>
      <c r="I152" s="19"/>
      <c r="J152" s="7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5" customFormat="1" ht="12.75" hidden="1" customHeight="1" collapsed="1">
      <c r="A163" s="175" t="s">
        <v>67</v>
      </c>
      <c r="B163" s="177"/>
      <c r="C163" s="177"/>
      <c r="D163" s="177"/>
      <c r="E163" s="177"/>
      <c r="F163" s="177"/>
      <c r="G163" s="177"/>
      <c r="H163" s="177"/>
      <c r="I163" s="178"/>
      <c r="J163" s="70">
        <f>SUM(J153:J162)</f>
        <v>0</v>
      </c>
      <c r="K163" s="70">
        <f>SUM(K153:K162)</f>
        <v>0</v>
      </c>
      <c r="L163" s="80"/>
      <c r="M163" s="70">
        <f>SUM(M153:M162)</f>
        <v>0</v>
      </c>
      <c r="N163" s="70">
        <f>SUM(N153:N162)</f>
        <v>0</v>
      </c>
      <c r="O163" s="70">
        <f>SUM(O153:O162)</f>
        <v>0</v>
      </c>
      <c r="P163" s="73"/>
      <c r="Q163" s="81"/>
      <c r="R163" s="70">
        <f t="shared" ref="R163:AH163" si="103">SUM(R153:R162)</f>
        <v>0</v>
      </c>
      <c r="S163" s="70">
        <f t="shared" si="103"/>
        <v>0</v>
      </c>
      <c r="T163" s="70">
        <f t="shared" si="103"/>
        <v>0</v>
      </c>
      <c r="U163" s="70">
        <f t="shared" si="103"/>
        <v>0</v>
      </c>
      <c r="V163" s="70">
        <f t="shared" si="103"/>
        <v>0</v>
      </c>
      <c r="W163" s="70">
        <f t="shared" si="103"/>
        <v>0</v>
      </c>
      <c r="X163" s="70">
        <f t="shared" si="103"/>
        <v>0</v>
      </c>
      <c r="Y163" s="70">
        <f t="shared" si="103"/>
        <v>0</v>
      </c>
      <c r="Z163" s="70">
        <f t="shared" si="103"/>
        <v>0</v>
      </c>
      <c r="AA163" s="70">
        <f t="shared" si="103"/>
        <v>0</v>
      </c>
      <c r="AB163" s="70">
        <f t="shared" si="103"/>
        <v>0</v>
      </c>
      <c r="AC163" s="70">
        <f t="shared" si="103"/>
        <v>0</v>
      </c>
      <c r="AD163" s="70">
        <f t="shared" si="103"/>
        <v>0</v>
      </c>
      <c r="AE163" s="70">
        <f t="shared" si="103"/>
        <v>0</v>
      </c>
      <c r="AF163" s="70">
        <f t="shared" si="103"/>
        <v>0</v>
      </c>
      <c r="AG163" s="70">
        <f t="shared" si="103"/>
        <v>0</v>
      </c>
      <c r="AH163" s="70">
        <f t="shared" si="103"/>
        <v>0</v>
      </c>
      <c r="AI163" s="74">
        <f>IF(ISERROR(AH163/J163),0,AH163/J163)</f>
        <v>0</v>
      </c>
      <c r="AJ163" s="74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>
      <c r="A164" s="182" t="s">
        <v>68</v>
      </c>
      <c r="B164" s="183"/>
      <c r="C164" s="183"/>
      <c r="D164" s="183"/>
      <c r="E164" s="184"/>
      <c r="F164" s="17"/>
      <c r="G164" s="18"/>
      <c r="H164" s="19"/>
      <c r="I164" s="19"/>
      <c r="J164" s="7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5" customFormat="1" ht="12.75" hidden="1" customHeight="1" collapsed="1">
      <c r="A175" s="175" t="s">
        <v>69</v>
      </c>
      <c r="B175" s="177"/>
      <c r="C175" s="177"/>
      <c r="D175" s="177"/>
      <c r="E175" s="177"/>
      <c r="F175" s="177"/>
      <c r="G175" s="177"/>
      <c r="H175" s="177"/>
      <c r="I175" s="178"/>
      <c r="J175" s="70">
        <f>SUM(J165:J174)</f>
        <v>0</v>
      </c>
      <c r="K175" s="70">
        <f>SUM(K165:K174)</f>
        <v>0</v>
      </c>
      <c r="L175" s="80"/>
      <c r="M175" s="70">
        <f>SUM(M165:M174)</f>
        <v>0</v>
      </c>
      <c r="N175" s="70">
        <f>SUM(N165:N174)</f>
        <v>0</v>
      </c>
      <c r="O175" s="70">
        <f>SUM(O165:O174)</f>
        <v>0</v>
      </c>
      <c r="P175" s="73"/>
      <c r="Q175" s="81"/>
      <c r="R175" s="70">
        <f t="shared" ref="R175:AH175" si="111">SUM(R165:R174)</f>
        <v>0</v>
      </c>
      <c r="S175" s="70">
        <f t="shared" si="111"/>
        <v>0</v>
      </c>
      <c r="T175" s="70">
        <f t="shared" si="111"/>
        <v>0</v>
      </c>
      <c r="U175" s="70">
        <f t="shared" si="111"/>
        <v>0</v>
      </c>
      <c r="V175" s="70">
        <f t="shared" si="111"/>
        <v>0</v>
      </c>
      <c r="W175" s="70">
        <f t="shared" si="111"/>
        <v>0</v>
      </c>
      <c r="X175" s="70">
        <f t="shared" si="111"/>
        <v>0</v>
      </c>
      <c r="Y175" s="70">
        <f t="shared" si="111"/>
        <v>0</v>
      </c>
      <c r="Z175" s="70">
        <f t="shared" si="111"/>
        <v>0</v>
      </c>
      <c r="AA175" s="70">
        <f t="shared" si="111"/>
        <v>0</v>
      </c>
      <c r="AB175" s="70">
        <f t="shared" si="111"/>
        <v>0</v>
      </c>
      <c r="AC175" s="70">
        <f t="shared" si="111"/>
        <v>0</v>
      </c>
      <c r="AD175" s="70">
        <f t="shared" si="111"/>
        <v>0</v>
      </c>
      <c r="AE175" s="70">
        <f t="shared" si="111"/>
        <v>0</v>
      </c>
      <c r="AF175" s="70">
        <f t="shared" si="111"/>
        <v>0</v>
      </c>
      <c r="AG175" s="70">
        <f t="shared" si="111"/>
        <v>0</v>
      </c>
      <c r="AH175" s="70">
        <f t="shared" si="111"/>
        <v>0</v>
      </c>
      <c r="AI175" s="74">
        <f>IF(ISERROR(AH175/J175),0,AH175/J175)</f>
        <v>0</v>
      </c>
      <c r="AJ175" s="74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>
      <c r="A176" s="182" t="s">
        <v>70</v>
      </c>
      <c r="B176" s="183"/>
      <c r="C176" s="183"/>
      <c r="D176" s="183"/>
      <c r="E176" s="184"/>
      <c r="F176" s="17"/>
      <c r="G176" s="18"/>
      <c r="H176" s="19"/>
      <c r="I176" s="19"/>
      <c r="J176" s="7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5" customFormat="1" ht="12.75" hidden="1" customHeight="1" collapsed="1">
      <c r="A187" s="175" t="s">
        <v>71</v>
      </c>
      <c r="B187" s="177"/>
      <c r="C187" s="177"/>
      <c r="D187" s="177"/>
      <c r="E187" s="177"/>
      <c r="F187" s="177"/>
      <c r="G187" s="177"/>
      <c r="H187" s="177"/>
      <c r="I187" s="178"/>
      <c r="J187" s="70">
        <f>SUM(J177:J186)</f>
        <v>0</v>
      </c>
      <c r="K187" s="70">
        <f>SUM(K177:K186)</f>
        <v>0</v>
      </c>
      <c r="L187" s="80"/>
      <c r="M187" s="70">
        <f>SUM(M177:M186)</f>
        <v>0</v>
      </c>
      <c r="N187" s="70">
        <f>SUM(N177:N186)</f>
        <v>0</v>
      </c>
      <c r="O187" s="70">
        <f>SUM(O177:O186)</f>
        <v>0</v>
      </c>
      <c r="P187" s="73"/>
      <c r="Q187" s="81"/>
      <c r="R187" s="70">
        <f t="shared" ref="R187:AH187" si="119">SUM(R177:R186)</f>
        <v>0</v>
      </c>
      <c r="S187" s="70">
        <f t="shared" si="119"/>
        <v>0</v>
      </c>
      <c r="T187" s="70">
        <f t="shared" si="119"/>
        <v>0</v>
      </c>
      <c r="U187" s="70">
        <f t="shared" si="119"/>
        <v>0</v>
      </c>
      <c r="V187" s="70">
        <f t="shared" si="119"/>
        <v>0</v>
      </c>
      <c r="W187" s="70">
        <f t="shared" si="119"/>
        <v>0</v>
      </c>
      <c r="X187" s="70">
        <f t="shared" si="119"/>
        <v>0</v>
      </c>
      <c r="Y187" s="70">
        <f t="shared" si="119"/>
        <v>0</v>
      </c>
      <c r="Z187" s="70">
        <f t="shared" si="119"/>
        <v>0</v>
      </c>
      <c r="AA187" s="70">
        <f t="shared" si="119"/>
        <v>0</v>
      </c>
      <c r="AB187" s="70">
        <f t="shared" si="119"/>
        <v>0</v>
      </c>
      <c r="AC187" s="70">
        <f t="shared" si="119"/>
        <v>0</v>
      </c>
      <c r="AD187" s="70">
        <f t="shared" si="119"/>
        <v>0</v>
      </c>
      <c r="AE187" s="70">
        <f t="shared" si="119"/>
        <v>0</v>
      </c>
      <c r="AF187" s="70">
        <f t="shared" si="119"/>
        <v>0</v>
      </c>
      <c r="AG187" s="70">
        <f t="shared" si="119"/>
        <v>0</v>
      </c>
      <c r="AH187" s="70">
        <f t="shared" si="119"/>
        <v>0</v>
      </c>
      <c r="AI187" s="74">
        <f>IF(ISERROR(AH187/J187),0,AH187/J187)</f>
        <v>0</v>
      </c>
      <c r="AJ187" s="74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136" t="s">
        <v>72</v>
      </c>
      <c r="B188" s="137"/>
      <c r="C188" s="137"/>
      <c r="D188" s="137"/>
      <c r="E188" s="138"/>
      <c r="F188" s="17"/>
      <c r="G188" s="18"/>
      <c r="H188" s="19"/>
      <c r="I188" s="19"/>
      <c r="J188" s="160">
        <v>857784000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>
      <c r="A189" s="26">
        <v>1</v>
      </c>
      <c r="B189" s="26"/>
      <c r="C189" s="54" t="s">
        <v>173</v>
      </c>
      <c r="D189" s="55">
        <v>42761</v>
      </c>
      <c r="E189" s="15" t="s">
        <v>101</v>
      </c>
      <c r="F189" s="82" t="s">
        <v>106</v>
      </c>
      <c r="G189" s="63" t="s">
        <v>102</v>
      </c>
      <c r="H189" s="69"/>
      <c r="I189" s="2">
        <v>43100</v>
      </c>
      <c r="J189" s="161"/>
      <c r="K189" s="58">
        <v>857784000</v>
      </c>
      <c r="L189" s="1"/>
      <c r="M189" s="57"/>
      <c r="N189" s="64"/>
      <c r="O189" s="57"/>
      <c r="P189" s="53"/>
      <c r="Q189" s="53"/>
      <c r="R189" s="31"/>
      <c r="S189" s="31">
        <v>257335200</v>
      </c>
      <c r="T189" s="31"/>
      <c r="U189" s="32">
        <f>SUM(R189:T189)</f>
        <v>257335200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 t="shared" ref="AH189" si="120">SUM(U189,Y189,AC189,AG189)</f>
        <v>257335200</v>
      </c>
      <c r="AI189" s="33">
        <f>IF(ISERROR(AH189/J188),0,AH189/J188)</f>
        <v>0.3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5" customFormat="1">
      <c r="A190" s="139" t="s">
        <v>73</v>
      </c>
      <c r="B190" s="140"/>
      <c r="C190" s="140"/>
      <c r="D190" s="140"/>
      <c r="E190" s="140"/>
      <c r="F190" s="140"/>
      <c r="G190" s="140"/>
      <c r="H190" s="140"/>
      <c r="I190" s="141"/>
      <c r="J190" s="114">
        <f>J188</f>
        <v>857784000</v>
      </c>
      <c r="K190" s="114">
        <f>SUM(K189:K189)</f>
        <v>857784000</v>
      </c>
      <c r="L190" s="127"/>
      <c r="M190" s="114">
        <f>SUM(M189:M189)</f>
        <v>0</v>
      </c>
      <c r="N190" s="114">
        <f>SUM(N189:N189)</f>
        <v>0</v>
      </c>
      <c r="O190" s="114">
        <f>SUM(O189:O189)</f>
        <v>0</v>
      </c>
      <c r="P190" s="116"/>
      <c r="Q190" s="117"/>
      <c r="R190" s="114">
        <f t="shared" ref="R190:AH190" si="121">SUM(R189:R189)</f>
        <v>0</v>
      </c>
      <c r="S190" s="114">
        <f t="shared" si="121"/>
        <v>257335200</v>
      </c>
      <c r="T190" s="114">
        <f t="shared" si="121"/>
        <v>0</v>
      </c>
      <c r="U190" s="114">
        <f t="shared" si="121"/>
        <v>257335200</v>
      </c>
      <c r="V190" s="114">
        <f t="shared" si="121"/>
        <v>0</v>
      </c>
      <c r="W190" s="114">
        <f t="shared" si="121"/>
        <v>0</v>
      </c>
      <c r="X190" s="114">
        <f t="shared" si="121"/>
        <v>0</v>
      </c>
      <c r="Y190" s="114">
        <f t="shared" si="121"/>
        <v>0</v>
      </c>
      <c r="Z190" s="114">
        <f t="shared" si="121"/>
        <v>0</v>
      </c>
      <c r="AA190" s="114">
        <f t="shared" si="121"/>
        <v>0</v>
      </c>
      <c r="AB190" s="114">
        <f t="shared" si="121"/>
        <v>0</v>
      </c>
      <c r="AC190" s="114">
        <f t="shared" si="121"/>
        <v>0</v>
      </c>
      <c r="AD190" s="114">
        <f t="shared" si="121"/>
        <v>0</v>
      </c>
      <c r="AE190" s="114">
        <f t="shared" si="121"/>
        <v>0</v>
      </c>
      <c r="AF190" s="114">
        <f t="shared" si="121"/>
        <v>0</v>
      </c>
      <c r="AG190" s="114">
        <f t="shared" si="121"/>
        <v>0</v>
      </c>
      <c r="AH190" s="114">
        <f t="shared" si="121"/>
        <v>257335200</v>
      </c>
      <c r="AI190" s="118">
        <f>IF(ISERROR(AH190/J190),0,AH190/J190)</f>
        <v>0.3</v>
      </c>
      <c r="AJ190" s="118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1" customFormat="1">
      <c r="A191" s="142" t="str">
        <f>"TOTAL ASIG."&amp;" "&amp;$A$5</f>
        <v>TOTAL ASIG. 24-02-014 "Programa Yo Trabajo Jóvenes"</v>
      </c>
      <c r="B191" s="143"/>
      <c r="C191" s="143"/>
      <c r="D191" s="143"/>
      <c r="E191" s="143"/>
      <c r="F191" s="143"/>
      <c r="G191" s="143"/>
      <c r="H191" s="143"/>
      <c r="I191" s="144"/>
      <c r="J191" s="119">
        <f>SUM(J19,J31,J43,J55,J67,J79,J91,J103,J115,J127,J139,J151,J163,J175,J187,J190)</f>
        <v>857784000</v>
      </c>
      <c r="K191" s="119">
        <f>+K19+K31+K43+K55+K67+K79+K91+K103+K115+K127+K139+K151+K187+K163+K175+K190</f>
        <v>857784000</v>
      </c>
      <c r="L191" s="120"/>
      <c r="M191" s="119">
        <f>+M19+M31+M43+M55+M67+M79+M91+M103+M115+M127+M139+M151+M187+M163+M175+M190</f>
        <v>0</v>
      </c>
      <c r="N191" s="119">
        <f>+N19+N31+N43+N55+N67+N79+N91+N103+N115+N127+N139+N151+N187+N163+N175+N190</f>
        <v>0</v>
      </c>
      <c r="O191" s="119">
        <f>+O19+O31+O43+O55+O67+O79+O91+O103+O115+O127+O139+O151+O187+O163+O175+O190</f>
        <v>0</v>
      </c>
      <c r="P191" s="121"/>
      <c r="Q191" s="128"/>
      <c r="R191" s="119">
        <f t="shared" ref="R191:AH191" si="122">+R19+R31+R43+R55+R67+R79+R91+R103+R115+R127+R139+R151+R187+R163+R175+R190</f>
        <v>0</v>
      </c>
      <c r="S191" s="119">
        <f t="shared" si="122"/>
        <v>257335200</v>
      </c>
      <c r="T191" s="119">
        <f t="shared" si="122"/>
        <v>0</v>
      </c>
      <c r="U191" s="119">
        <f t="shared" si="122"/>
        <v>257335200</v>
      </c>
      <c r="V191" s="119">
        <f t="shared" si="122"/>
        <v>0</v>
      </c>
      <c r="W191" s="119">
        <f t="shared" si="122"/>
        <v>0</v>
      </c>
      <c r="X191" s="119">
        <f t="shared" si="122"/>
        <v>0</v>
      </c>
      <c r="Y191" s="119">
        <f t="shared" si="122"/>
        <v>0</v>
      </c>
      <c r="Z191" s="119">
        <f t="shared" si="122"/>
        <v>0</v>
      </c>
      <c r="AA191" s="119">
        <f t="shared" si="122"/>
        <v>0</v>
      </c>
      <c r="AB191" s="119">
        <f t="shared" si="122"/>
        <v>0</v>
      </c>
      <c r="AC191" s="119">
        <f t="shared" si="122"/>
        <v>0</v>
      </c>
      <c r="AD191" s="119">
        <f t="shared" si="122"/>
        <v>0</v>
      </c>
      <c r="AE191" s="119">
        <f t="shared" si="122"/>
        <v>0</v>
      </c>
      <c r="AF191" s="119">
        <f t="shared" si="122"/>
        <v>0</v>
      </c>
      <c r="AG191" s="119">
        <f t="shared" si="122"/>
        <v>0</v>
      </c>
      <c r="AH191" s="119">
        <f t="shared" si="122"/>
        <v>257335200</v>
      </c>
      <c r="AI191" s="123">
        <f>IF(ISERROR(AH191/J191),0,AH191/J191)</f>
        <v>0.3</v>
      </c>
      <c r="AJ191" s="123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P45:Q54 C59:C66 N57:N58 L9:L18 P9:Q18 E21:G30 L21:L30 P21:Q30 E33:G42 L33:L42 P33:Q42 E45:G54 L45:L54 F189:G189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5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zoomScaleNormal="100" workbookViewId="0">
      <selection activeCell="B10" sqref="B10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+'24-02-014-005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+'24-02-014-005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+'24-02-014-005 Ind. Proy'!A5:U5</f>
        <v>24-02-014 "Programa Yo Trabajo Jóvenes"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26" t="s">
        <v>25</v>
      </c>
      <c r="E7" s="126" t="s">
        <v>26</v>
      </c>
      <c r="F7" s="126" t="s">
        <v>27</v>
      </c>
      <c r="G7" s="126" t="s">
        <v>28</v>
      </c>
      <c r="H7" s="126" t="s">
        <v>29</v>
      </c>
      <c r="I7" s="126" t="s">
        <v>30</v>
      </c>
      <c r="J7" s="159"/>
      <c r="K7" s="126" t="s">
        <v>31</v>
      </c>
      <c r="L7" s="126" t="s">
        <v>32</v>
      </c>
      <c r="M7" s="126" t="s">
        <v>33</v>
      </c>
      <c r="N7" s="159"/>
      <c r="O7" s="126" t="s">
        <v>34</v>
      </c>
      <c r="P7" s="126" t="s">
        <v>35</v>
      </c>
      <c r="Q7" s="126" t="s">
        <v>36</v>
      </c>
      <c r="R7" s="159"/>
      <c r="S7" s="126" t="s">
        <v>37</v>
      </c>
      <c r="T7" s="126" t="s">
        <v>38</v>
      </c>
      <c r="U7" s="126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+'24-02-014-005 Ind. Proy'!J19</f>
        <v>0</v>
      </c>
      <c r="C8" s="10">
        <f>+'24-02-014-005 Ind. Proy'!K19</f>
        <v>0</v>
      </c>
      <c r="D8" s="10">
        <f>+'24-02-014-005 Ind. Proy'!M19</f>
        <v>0</v>
      </c>
      <c r="E8" s="10">
        <f>+'24-02-014-005 Ind. Proy'!N19</f>
        <v>0</v>
      </c>
      <c r="F8" s="10">
        <f>+'24-02-014-005 Ind. Proy'!O19</f>
        <v>0</v>
      </c>
      <c r="G8" s="10">
        <f>+'24-02-014-005 Ind. Proy'!R19</f>
        <v>0</v>
      </c>
      <c r="H8" s="10">
        <f>+'24-02-014-005 Ind. Proy'!S19</f>
        <v>0</v>
      </c>
      <c r="I8" s="10">
        <f>+'24-02-014-005 Ind. Proy'!T19</f>
        <v>0</v>
      </c>
      <c r="J8" s="10">
        <f>+'24-02-014-005 Ind. Proy'!U19</f>
        <v>0</v>
      </c>
      <c r="K8" s="10">
        <f>+'24-02-014-005 Ind. Proy'!V19</f>
        <v>0</v>
      </c>
      <c r="L8" s="10">
        <f>+'24-02-014-005 Ind. Proy'!W19</f>
        <v>0</v>
      </c>
      <c r="M8" s="10">
        <f>+'24-02-014-005 Ind. Proy'!X19</f>
        <v>0</v>
      </c>
      <c r="N8" s="10">
        <f>+'24-02-014-005 Ind. Proy'!Y19</f>
        <v>0</v>
      </c>
      <c r="O8" s="10">
        <f>+'24-02-014-005 Ind. Proy'!Z19</f>
        <v>0</v>
      </c>
      <c r="P8" s="10">
        <f>+'24-02-014-005 Ind. Proy'!AA19</f>
        <v>0</v>
      </c>
      <c r="Q8" s="10">
        <f>+'24-02-014-005 Ind. Proy'!AB19</f>
        <v>0</v>
      </c>
      <c r="R8" s="10">
        <f>+'24-02-014-005 Ind. Proy'!AC19</f>
        <v>0</v>
      </c>
      <c r="S8" s="10">
        <f>+'24-02-014-005 Ind. Proy'!AD19</f>
        <v>0</v>
      </c>
      <c r="T8" s="10">
        <f>+'24-02-014-005 Ind. Proy'!AE19</f>
        <v>0</v>
      </c>
      <c r="U8" s="10">
        <f>+'24-02-014-005 Ind. Proy'!AF19</f>
        <v>0</v>
      </c>
      <c r="V8" s="10">
        <f>+'24-02-014-005 Ind. Proy'!AG19</f>
        <v>0</v>
      </c>
      <c r="W8" s="10">
        <f>+'24-02-014-005 Ind. Proy'!AH19</f>
        <v>0</v>
      </c>
      <c r="X8" s="49">
        <f>+'24-02-014-005 Ind. Proy'!AI19</f>
        <v>0</v>
      </c>
      <c r="Y8" s="49">
        <f>+'24-02-014-005 Ind. Proy'!AJ19</f>
        <v>0</v>
      </c>
    </row>
    <row r="9" spans="1:25" s="45" customFormat="1" ht="24.75" customHeight="1">
      <c r="A9" s="48" t="s">
        <v>44</v>
      </c>
      <c r="B9" s="10">
        <f>+'24-02-014-005 Ind. Proy'!J31</f>
        <v>0</v>
      </c>
      <c r="C9" s="10">
        <f>+'24-02-014-005 Ind. Proy'!K31</f>
        <v>0</v>
      </c>
      <c r="D9" s="10">
        <f>+'24-02-014-005 Ind. Proy'!M31</f>
        <v>0</v>
      </c>
      <c r="E9" s="10">
        <f>+'24-02-014-005 Ind. Proy'!N31</f>
        <v>0</v>
      </c>
      <c r="F9" s="10">
        <f>+'24-02-014-005 Ind. Proy'!O31</f>
        <v>0</v>
      </c>
      <c r="G9" s="10">
        <f>+'24-02-014-005 Ind. Proy'!R31</f>
        <v>0</v>
      </c>
      <c r="H9" s="10">
        <f>+'24-02-014-005 Ind. Proy'!S31</f>
        <v>0</v>
      </c>
      <c r="I9" s="10">
        <f>+'24-02-014-005 Ind. Proy'!T31</f>
        <v>0</v>
      </c>
      <c r="J9" s="10">
        <f>+'24-02-014-005 Ind. Proy'!U31</f>
        <v>0</v>
      </c>
      <c r="K9" s="10">
        <f>+'24-02-014-005 Ind. Proy'!V31</f>
        <v>0</v>
      </c>
      <c r="L9" s="10">
        <f>+'24-02-014-005 Ind. Proy'!W31</f>
        <v>0</v>
      </c>
      <c r="M9" s="10">
        <f>+'24-02-014-005 Ind. Proy'!X31</f>
        <v>0</v>
      </c>
      <c r="N9" s="10">
        <f>+'24-02-014-005 Ind. Proy'!Y31</f>
        <v>0</v>
      </c>
      <c r="O9" s="10">
        <f>+'24-02-014-005 Ind. Proy'!Z31</f>
        <v>0</v>
      </c>
      <c r="P9" s="10">
        <f>+'24-02-014-005 Ind. Proy'!AA31</f>
        <v>0</v>
      </c>
      <c r="Q9" s="10">
        <f>+'24-02-014-005 Ind. Proy'!AB31</f>
        <v>0</v>
      </c>
      <c r="R9" s="10">
        <f>+'24-02-014-005 Ind. Proy'!AC31</f>
        <v>0</v>
      </c>
      <c r="S9" s="10">
        <f>+'24-02-014-005 Ind. Proy'!AD31</f>
        <v>0</v>
      </c>
      <c r="T9" s="10">
        <f>+'24-02-014-005 Ind. Proy'!AE31</f>
        <v>0</v>
      </c>
      <c r="U9" s="10">
        <f>+'24-02-014-005 Ind. Proy'!AF31</f>
        <v>0</v>
      </c>
      <c r="V9" s="10">
        <f>+'24-02-014-005 Ind. Proy'!AG31</f>
        <v>0</v>
      </c>
      <c r="W9" s="10">
        <f>+'24-02-014-005 Ind. Proy'!AH31</f>
        <v>0</v>
      </c>
      <c r="X9" s="49">
        <f>+'24-02-014-005 Ind. Proy'!AI31</f>
        <v>0</v>
      </c>
      <c r="Y9" s="49">
        <f>+'24-02-014-005 Ind. Proy'!AJ31</f>
        <v>0</v>
      </c>
    </row>
    <row r="10" spans="1:25" s="45" customFormat="1" ht="24.75" customHeight="1">
      <c r="A10" s="48" t="s">
        <v>46</v>
      </c>
      <c r="B10" s="10">
        <f>+'24-02-014-005 Ind. Proy'!J43</f>
        <v>0</v>
      </c>
      <c r="C10" s="10">
        <f>+'24-02-014-005 Ind. Proy'!K43</f>
        <v>0</v>
      </c>
      <c r="D10" s="10">
        <f>+'24-02-014-005 Ind. Proy'!M43</f>
        <v>0</v>
      </c>
      <c r="E10" s="10">
        <f>+'24-02-014-005 Ind. Proy'!N43</f>
        <v>0</v>
      </c>
      <c r="F10" s="10">
        <f>+'24-02-014-005 Ind. Proy'!O43</f>
        <v>0</v>
      </c>
      <c r="G10" s="10">
        <f>+'24-02-014-005 Ind. Proy'!R43</f>
        <v>0</v>
      </c>
      <c r="H10" s="10">
        <f>+'24-02-014-005 Ind. Proy'!S43</f>
        <v>0</v>
      </c>
      <c r="I10" s="10">
        <f>+'24-02-014-005 Ind. Proy'!T43</f>
        <v>0</v>
      </c>
      <c r="J10" s="10">
        <f>+'24-02-014-005 Ind. Proy'!U43</f>
        <v>0</v>
      </c>
      <c r="K10" s="10">
        <f>+'24-02-014-005 Ind. Proy'!V43</f>
        <v>0</v>
      </c>
      <c r="L10" s="10">
        <f>+'24-02-014-005 Ind. Proy'!W43</f>
        <v>0</v>
      </c>
      <c r="M10" s="10">
        <f>+'24-02-014-005 Ind. Proy'!X43</f>
        <v>0</v>
      </c>
      <c r="N10" s="10">
        <f>+'24-02-014-005 Ind. Proy'!Y43</f>
        <v>0</v>
      </c>
      <c r="O10" s="10">
        <f>+'24-02-014-005 Ind. Proy'!Z43</f>
        <v>0</v>
      </c>
      <c r="P10" s="10">
        <f>+'24-02-014-005 Ind. Proy'!AA43</f>
        <v>0</v>
      </c>
      <c r="Q10" s="10">
        <f>+'24-02-014-005 Ind. Proy'!AB43</f>
        <v>0</v>
      </c>
      <c r="R10" s="10">
        <f>+'24-02-014-005 Ind. Proy'!AC43</f>
        <v>0</v>
      </c>
      <c r="S10" s="10">
        <f>+'24-02-014-005 Ind. Proy'!AD43</f>
        <v>0</v>
      </c>
      <c r="T10" s="10">
        <f>+'24-02-014-005 Ind. Proy'!AE43</f>
        <v>0</v>
      </c>
      <c r="U10" s="10">
        <f>+'24-02-014-005 Ind. Proy'!AF43</f>
        <v>0</v>
      </c>
      <c r="V10" s="10">
        <f>+'24-02-014-005 Ind. Proy'!AG43</f>
        <v>0</v>
      </c>
      <c r="W10" s="10">
        <f>+'24-02-014-005 Ind. Proy'!AH43</f>
        <v>0</v>
      </c>
      <c r="X10" s="49">
        <f>+'24-02-014-005 Ind. Proy'!AI43</f>
        <v>0</v>
      </c>
      <c r="Y10" s="49">
        <f>+'24-02-014-005 Ind. Proy'!AJ43</f>
        <v>0</v>
      </c>
    </row>
    <row r="11" spans="1:25" s="45" customFormat="1" ht="24.75" customHeight="1">
      <c r="A11" s="48" t="s">
        <v>48</v>
      </c>
      <c r="B11" s="10">
        <f>+'24-02-014-005 Ind. Proy'!J55</f>
        <v>0</v>
      </c>
      <c r="C11" s="10">
        <f>+'24-02-014-005 Ind. Proy'!K55</f>
        <v>0</v>
      </c>
      <c r="D11" s="10">
        <f>+'24-02-014-005 Ind. Proy'!M55</f>
        <v>0</v>
      </c>
      <c r="E11" s="10">
        <f>+'24-02-014-005 Ind. Proy'!N55</f>
        <v>0</v>
      </c>
      <c r="F11" s="10">
        <f>+'24-02-014-005 Ind. Proy'!O55</f>
        <v>0</v>
      </c>
      <c r="G11" s="10">
        <f>+'24-02-014-005 Ind. Proy'!R55</f>
        <v>0</v>
      </c>
      <c r="H11" s="10">
        <f>+'24-02-014-005 Ind. Proy'!S55</f>
        <v>0</v>
      </c>
      <c r="I11" s="10">
        <f>+'24-02-014-005 Ind. Proy'!T55</f>
        <v>0</v>
      </c>
      <c r="J11" s="10">
        <f>+'24-02-014-005 Ind. Proy'!U55</f>
        <v>0</v>
      </c>
      <c r="K11" s="10">
        <f>+'24-02-014-005 Ind. Proy'!V55</f>
        <v>0</v>
      </c>
      <c r="L11" s="10">
        <f>+'24-02-014-005 Ind. Proy'!W55</f>
        <v>0</v>
      </c>
      <c r="M11" s="10">
        <f>+'24-02-014-005 Ind. Proy'!X55</f>
        <v>0</v>
      </c>
      <c r="N11" s="10">
        <f>+'24-02-014-005 Ind. Proy'!Y55</f>
        <v>0</v>
      </c>
      <c r="O11" s="10">
        <f>+'24-02-014-005 Ind. Proy'!Z55</f>
        <v>0</v>
      </c>
      <c r="P11" s="10">
        <f>+'24-02-014-005 Ind. Proy'!AA55</f>
        <v>0</v>
      </c>
      <c r="Q11" s="10">
        <f>+'24-02-014-005 Ind. Proy'!AB55</f>
        <v>0</v>
      </c>
      <c r="R11" s="10">
        <f>+'24-02-014-005 Ind. Proy'!AC55</f>
        <v>0</v>
      </c>
      <c r="S11" s="10">
        <f>+'24-02-014-005 Ind. Proy'!AD55</f>
        <v>0</v>
      </c>
      <c r="T11" s="10">
        <f>+'24-02-014-005 Ind. Proy'!AE55</f>
        <v>0</v>
      </c>
      <c r="U11" s="10">
        <f>+'24-02-014-005 Ind. Proy'!AF55</f>
        <v>0</v>
      </c>
      <c r="V11" s="10">
        <f>+'24-02-014-005 Ind. Proy'!AG55</f>
        <v>0</v>
      </c>
      <c r="W11" s="10">
        <f>+'24-02-014-005 Ind. Proy'!AH55</f>
        <v>0</v>
      </c>
      <c r="X11" s="49">
        <f>+'24-02-014-005 Ind. Proy'!AI55</f>
        <v>0</v>
      </c>
      <c r="Y11" s="49">
        <f>+'24-02-014-005 Ind. Proy'!AJ55</f>
        <v>0</v>
      </c>
    </row>
    <row r="12" spans="1:25" s="45" customFormat="1" ht="24.75" customHeight="1">
      <c r="A12" s="48" t="s">
        <v>50</v>
      </c>
      <c r="B12" s="10">
        <f>+'24-02-014-005 Ind. Proy'!J67</f>
        <v>0</v>
      </c>
      <c r="C12" s="10">
        <f>+'24-02-014-005 Ind. Proy'!K67</f>
        <v>0</v>
      </c>
      <c r="D12" s="10">
        <f>+'24-02-014-005 Ind. Proy'!M67</f>
        <v>0</v>
      </c>
      <c r="E12" s="10">
        <f>+'24-02-014-005 Ind. Proy'!N67</f>
        <v>0</v>
      </c>
      <c r="F12" s="10">
        <f>+'24-02-014-005 Ind. Proy'!O67</f>
        <v>0</v>
      </c>
      <c r="G12" s="10">
        <f>+'24-02-014-005 Ind. Proy'!R67</f>
        <v>0</v>
      </c>
      <c r="H12" s="10">
        <f>+'24-02-014-005 Ind. Proy'!S67</f>
        <v>0</v>
      </c>
      <c r="I12" s="10">
        <f>+'24-02-014-005 Ind. Proy'!T67</f>
        <v>0</v>
      </c>
      <c r="J12" s="10">
        <f>+'24-02-014-005 Ind. Proy'!U67</f>
        <v>0</v>
      </c>
      <c r="K12" s="10">
        <f>+'24-02-014-005 Ind. Proy'!V67</f>
        <v>0</v>
      </c>
      <c r="L12" s="10">
        <f>+'24-02-014-005 Ind. Proy'!W67</f>
        <v>0</v>
      </c>
      <c r="M12" s="10">
        <f>+'24-02-014-005 Ind. Proy'!X67</f>
        <v>0</v>
      </c>
      <c r="N12" s="10">
        <f>+'24-02-014-005 Ind. Proy'!Y67</f>
        <v>0</v>
      </c>
      <c r="O12" s="10">
        <f>+'24-02-014-005 Ind. Proy'!Z67</f>
        <v>0</v>
      </c>
      <c r="P12" s="10">
        <f>+'24-02-014-005 Ind. Proy'!AA67</f>
        <v>0</v>
      </c>
      <c r="Q12" s="10">
        <f>+'24-02-014-005 Ind. Proy'!AB67</f>
        <v>0</v>
      </c>
      <c r="R12" s="10">
        <f>+'24-02-014-005 Ind. Proy'!AC67</f>
        <v>0</v>
      </c>
      <c r="S12" s="10">
        <f>+'24-02-014-005 Ind. Proy'!AD67</f>
        <v>0</v>
      </c>
      <c r="T12" s="10">
        <f>+'24-02-014-005 Ind. Proy'!AE67</f>
        <v>0</v>
      </c>
      <c r="U12" s="10">
        <f>+'24-02-014-005 Ind. Proy'!AF67</f>
        <v>0</v>
      </c>
      <c r="V12" s="10">
        <f>+'24-02-014-005 Ind. Proy'!AG67</f>
        <v>0</v>
      </c>
      <c r="W12" s="10">
        <f>+'24-02-014-005 Ind. Proy'!AH67</f>
        <v>0</v>
      </c>
      <c r="X12" s="49">
        <f>+'24-02-014-005 Ind. Proy'!AI67</f>
        <v>0</v>
      </c>
      <c r="Y12" s="49">
        <f>+'24-02-014-005 Ind. Proy'!AJ67</f>
        <v>0</v>
      </c>
    </row>
    <row r="13" spans="1:25" s="45" customFormat="1" ht="24.75" customHeight="1">
      <c r="A13" s="48" t="s">
        <v>52</v>
      </c>
      <c r="B13" s="10">
        <f>+'24-02-014-005 Ind. Proy'!J79</f>
        <v>0</v>
      </c>
      <c r="C13" s="10">
        <f>+'24-02-014-005 Ind. Proy'!K79</f>
        <v>0</v>
      </c>
      <c r="D13" s="10">
        <f>+'24-02-014-005 Ind. Proy'!M79</f>
        <v>0</v>
      </c>
      <c r="E13" s="10">
        <f>+'24-02-014-005 Ind. Proy'!N79</f>
        <v>0</v>
      </c>
      <c r="F13" s="10">
        <f>+'24-02-014-005 Ind. Proy'!O79</f>
        <v>0</v>
      </c>
      <c r="G13" s="10">
        <f>+'24-02-014-005 Ind. Proy'!R79</f>
        <v>0</v>
      </c>
      <c r="H13" s="10">
        <f>+'24-02-014-005 Ind. Proy'!S79</f>
        <v>0</v>
      </c>
      <c r="I13" s="10">
        <f>+'24-02-014-005 Ind. Proy'!T79</f>
        <v>0</v>
      </c>
      <c r="J13" s="10">
        <f>+'24-02-014-005 Ind. Proy'!U79</f>
        <v>0</v>
      </c>
      <c r="K13" s="10">
        <f>+'24-02-014-005 Ind. Proy'!V79</f>
        <v>0</v>
      </c>
      <c r="L13" s="10">
        <f>+'24-02-014-005 Ind. Proy'!W79</f>
        <v>0</v>
      </c>
      <c r="M13" s="10">
        <f>+'24-02-014-005 Ind. Proy'!X79</f>
        <v>0</v>
      </c>
      <c r="N13" s="10">
        <f>+'24-02-014-005 Ind. Proy'!Y79</f>
        <v>0</v>
      </c>
      <c r="O13" s="10">
        <f>+'24-02-014-005 Ind. Proy'!Z79</f>
        <v>0</v>
      </c>
      <c r="P13" s="10">
        <f>+'24-02-014-005 Ind. Proy'!AA79</f>
        <v>0</v>
      </c>
      <c r="Q13" s="10">
        <f>+'24-02-014-005 Ind. Proy'!AB79</f>
        <v>0</v>
      </c>
      <c r="R13" s="10">
        <f>+'24-02-014-005 Ind. Proy'!AC79</f>
        <v>0</v>
      </c>
      <c r="S13" s="10">
        <f>+'24-02-014-005 Ind. Proy'!AD79</f>
        <v>0</v>
      </c>
      <c r="T13" s="10">
        <f>+'24-02-014-005 Ind. Proy'!AE79</f>
        <v>0</v>
      </c>
      <c r="U13" s="10">
        <f>+'24-02-014-005 Ind. Proy'!AF79</f>
        <v>0</v>
      </c>
      <c r="V13" s="10">
        <f>+'24-02-014-005 Ind. Proy'!AG79</f>
        <v>0</v>
      </c>
      <c r="W13" s="10">
        <f>+'24-02-014-005 Ind. Proy'!AH79</f>
        <v>0</v>
      </c>
      <c r="X13" s="49">
        <f>+'24-02-014-005 Ind. Proy'!AI79</f>
        <v>0</v>
      </c>
      <c r="Y13" s="49">
        <f>+'24-02-014-005 Ind. Proy'!AJ79</f>
        <v>0</v>
      </c>
    </row>
    <row r="14" spans="1:25" s="45" customFormat="1" ht="24.75" customHeight="1">
      <c r="A14" s="48" t="s">
        <v>54</v>
      </c>
      <c r="B14" s="10">
        <f>+'24-02-014-005 Ind. Proy'!J91</f>
        <v>0</v>
      </c>
      <c r="C14" s="10">
        <f>+'24-02-014-005 Ind. Proy'!K91</f>
        <v>0</v>
      </c>
      <c r="D14" s="10">
        <f>+'24-02-014-005 Ind. Proy'!M91</f>
        <v>0</v>
      </c>
      <c r="E14" s="10">
        <f>+'24-02-014-005 Ind. Proy'!N91</f>
        <v>0</v>
      </c>
      <c r="F14" s="10">
        <f>+'24-02-014-005 Ind. Proy'!O91</f>
        <v>0</v>
      </c>
      <c r="G14" s="10">
        <f>+'24-02-014-005 Ind. Proy'!R91</f>
        <v>0</v>
      </c>
      <c r="H14" s="10">
        <f>+'24-02-014-005 Ind. Proy'!S91</f>
        <v>0</v>
      </c>
      <c r="I14" s="10">
        <f>+'24-02-014-005 Ind. Proy'!T91</f>
        <v>0</v>
      </c>
      <c r="J14" s="10">
        <f>+'24-02-014-005 Ind. Proy'!U91</f>
        <v>0</v>
      </c>
      <c r="K14" s="10">
        <f>+'24-02-014-005 Ind. Proy'!V91</f>
        <v>0</v>
      </c>
      <c r="L14" s="10">
        <f>+'24-02-014-005 Ind. Proy'!W91</f>
        <v>0</v>
      </c>
      <c r="M14" s="10">
        <f>+'24-02-014-005 Ind. Proy'!X91</f>
        <v>0</v>
      </c>
      <c r="N14" s="10">
        <f>+'24-02-014-005 Ind. Proy'!Y91</f>
        <v>0</v>
      </c>
      <c r="O14" s="10">
        <f>+'24-02-014-005 Ind. Proy'!Z91</f>
        <v>0</v>
      </c>
      <c r="P14" s="10">
        <f>+'24-02-014-005 Ind. Proy'!AA91</f>
        <v>0</v>
      </c>
      <c r="Q14" s="10">
        <f>+'24-02-014-005 Ind. Proy'!AB91</f>
        <v>0</v>
      </c>
      <c r="R14" s="10">
        <f>+'24-02-014-005 Ind. Proy'!AC91</f>
        <v>0</v>
      </c>
      <c r="S14" s="10">
        <f>+'24-02-014-005 Ind. Proy'!AD91</f>
        <v>0</v>
      </c>
      <c r="T14" s="10">
        <f>+'24-02-014-005 Ind. Proy'!AE91</f>
        <v>0</v>
      </c>
      <c r="U14" s="10">
        <f>+'24-02-014-005 Ind. Proy'!AF91</f>
        <v>0</v>
      </c>
      <c r="V14" s="10">
        <f>+'24-02-014-005 Ind. Proy'!AG91</f>
        <v>0</v>
      </c>
      <c r="W14" s="10">
        <f>+'24-02-014-005 Ind. Proy'!AH91</f>
        <v>0</v>
      </c>
      <c r="X14" s="49">
        <f>+'24-02-014-005 Ind. Proy'!AI91</f>
        <v>0</v>
      </c>
      <c r="Y14" s="49">
        <f>+'24-02-014-005 Ind. Proy'!AJ91</f>
        <v>0</v>
      </c>
    </row>
    <row r="15" spans="1:25" s="45" customFormat="1" ht="24.75" customHeight="1">
      <c r="A15" s="48" t="s">
        <v>56</v>
      </c>
      <c r="B15" s="10">
        <f>+'24-02-014-005 Ind. Proy'!J103</f>
        <v>0</v>
      </c>
      <c r="C15" s="10">
        <f>+'24-02-014-005 Ind. Proy'!K103</f>
        <v>0</v>
      </c>
      <c r="D15" s="10">
        <f>+'24-02-014-005 Ind. Proy'!M103</f>
        <v>0</v>
      </c>
      <c r="E15" s="10">
        <f>+'24-02-014-005 Ind. Proy'!N103</f>
        <v>0</v>
      </c>
      <c r="F15" s="10">
        <f>+'24-02-014-005 Ind. Proy'!O103</f>
        <v>0</v>
      </c>
      <c r="G15" s="10">
        <f>+'24-02-014-005 Ind. Proy'!R103</f>
        <v>0</v>
      </c>
      <c r="H15" s="10">
        <f>+'24-02-014-005 Ind. Proy'!S103</f>
        <v>0</v>
      </c>
      <c r="I15" s="10">
        <f>+'24-02-014-005 Ind. Proy'!T103</f>
        <v>0</v>
      </c>
      <c r="J15" s="10">
        <f>+'24-02-014-005 Ind. Proy'!U103</f>
        <v>0</v>
      </c>
      <c r="K15" s="10">
        <f>+'24-02-014-005 Ind. Proy'!V103</f>
        <v>0</v>
      </c>
      <c r="L15" s="10">
        <f>+'24-02-014-005 Ind. Proy'!W103</f>
        <v>0</v>
      </c>
      <c r="M15" s="10">
        <f>+'24-02-014-005 Ind. Proy'!X103</f>
        <v>0</v>
      </c>
      <c r="N15" s="10">
        <f>+'24-02-014-005 Ind. Proy'!Y103</f>
        <v>0</v>
      </c>
      <c r="O15" s="10">
        <f>+'24-02-014-005 Ind. Proy'!Z103</f>
        <v>0</v>
      </c>
      <c r="P15" s="10">
        <f>+'24-02-014-005 Ind. Proy'!AA103</f>
        <v>0</v>
      </c>
      <c r="Q15" s="10">
        <f>+'24-02-014-005 Ind. Proy'!AB103</f>
        <v>0</v>
      </c>
      <c r="R15" s="10">
        <f>+'24-02-014-005 Ind. Proy'!AC103</f>
        <v>0</v>
      </c>
      <c r="S15" s="10">
        <f>+'24-02-014-005 Ind. Proy'!AD103</f>
        <v>0</v>
      </c>
      <c r="T15" s="10">
        <f>+'24-02-014-005 Ind. Proy'!AE103</f>
        <v>0</v>
      </c>
      <c r="U15" s="10">
        <f>+'24-02-014-005 Ind. Proy'!AF103</f>
        <v>0</v>
      </c>
      <c r="V15" s="10">
        <f>+'24-02-014-005 Ind. Proy'!AG103</f>
        <v>0</v>
      </c>
      <c r="W15" s="10">
        <f>+'24-02-014-005 Ind. Proy'!AH103</f>
        <v>0</v>
      </c>
      <c r="X15" s="49">
        <f>+'24-02-014-005 Ind. Proy'!AI103</f>
        <v>0</v>
      </c>
      <c r="Y15" s="49">
        <f>+'24-02-014-005 Ind. Proy'!AJ103</f>
        <v>0</v>
      </c>
    </row>
    <row r="16" spans="1:25" s="45" customFormat="1" ht="24.75" customHeight="1">
      <c r="A16" s="48" t="s">
        <v>58</v>
      </c>
      <c r="B16" s="10">
        <f>+'24-02-014-005 Ind. Proy'!J115</f>
        <v>0</v>
      </c>
      <c r="C16" s="10">
        <f>+'24-02-014-005 Ind. Proy'!K115</f>
        <v>0</v>
      </c>
      <c r="D16" s="10">
        <f>+'24-02-014-005 Ind. Proy'!M115</f>
        <v>0</v>
      </c>
      <c r="E16" s="10">
        <f>+'24-02-014-005 Ind. Proy'!N115</f>
        <v>0</v>
      </c>
      <c r="F16" s="10">
        <f>+'24-02-014-005 Ind. Proy'!O115</f>
        <v>0</v>
      </c>
      <c r="G16" s="10">
        <f>+'24-02-014-005 Ind. Proy'!R115</f>
        <v>0</v>
      </c>
      <c r="H16" s="10">
        <f>+'24-02-014-005 Ind. Proy'!S115</f>
        <v>0</v>
      </c>
      <c r="I16" s="10">
        <f>+'24-02-014-005 Ind. Proy'!T115</f>
        <v>0</v>
      </c>
      <c r="J16" s="10">
        <f>+'24-02-014-005 Ind. Proy'!U115</f>
        <v>0</v>
      </c>
      <c r="K16" s="10">
        <f>+'24-02-014-005 Ind. Proy'!V115</f>
        <v>0</v>
      </c>
      <c r="L16" s="10">
        <f>+'24-02-014-005 Ind. Proy'!W115</f>
        <v>0</v>
      </c>
      <c r="M16" s="10">
        <f>+'24-02-014-005 Ind. Proy'!X115</f>
        <v>0</v>
      </c>
      <c r="N16" s="10">
        <f>+'24-02-014-005 Ind. Proy'!Y115</f>
        <v>0</v>
      </c>
      <c r="O16" s="10">
        <f>+'24-02-014-005 Ind. Proy'!Z115</f>
        <v>0</v>
      </c>
      <c r="P16" s="10">
        <f>+'24-02-014-005 Ind. Proy'!AA115</f>
        <v>0</v>
      </c>
      <c r="Q16" s="10">
        <f>+'24-02-014-005 Ind. Proy'!AB115</f>
        <v>0</v>
      </c>
      <c r="R16" s="10">
        <f>+'24-02-014-005 Ind. Proy'!AC115</f>
        <v>0</v>
      </c>
      <c r="S16" s="10">
        <f>+'24-02-014-005 Ind. Proy'!AD115</f>
        <v>0</v>
      </c>
      <c r="T16" s="10">
        <f>+'24-02-014-005 Ind. Proy'!AE115</f>
        <v>0</v>
      </c>
      <c r="U16" s="10">
        <f>+'24-02-014-005 Ind. Proy'!AF115</f>
        <v>0</v>
      </c>
      <c r="V16" s="10">
        <f>+'24-02-014-005 Ind. Proy'!AG115</f>
        <v>0</v>
      </c>
      <c r="W16" s="10">
        <f>+'24-02-014-005 Ind. Proy'!AH115</f>
        <v>0</v>
      </c>
      <c r="X16" s="49">
        <f>+'24-02-014-005 Ind. Proy'!AI115</f>
        <v>0</v>
      </c>
      <c r="Y16" s="49">
        <f>+'24-02-014-005 Ind. Proy'!AJ115</f>
        <v>0</v>
      </c>
    </row>
    <row r="17" spans="1:25" s="45" customFormat="1" ht="24.75" customHeight="1">
      <c r="A17" s="48" t="s">
        <v>60</v>
      </c>
      <c r="B17" s="10">
        <f>+'24-02-014-005 Ind. Proy'!J127</f>
        <v>0</v>
      </c>
      <c r="C17" s="10">
        <f>+'24-02-014-005 Ind. Proy'!K127</f>
        <v>0</v>
      </c>
      <c r="D17" s="10">
        <f>+'24-02-014-005 Ind. Proy'!M127</f>
        <v>0</v>
      </c>
      <c r="E17" s="10">
        <f>+'24-02-014-005 Ind. Proy'!N127</f>
        <v>0</v>
      </c>
      <c r="F17" s="10">
        <f>+'24-02-014-005 Ind. Proy'!O127</f>
        <v>0</v>
      </c>
      <c r="G17" s="10">
        <f>+'24-02-014-005 Ind. Proy'!R127</f>
        <v>0</v>
      </c>
      <c r="H17" s="10">
        <f>+'24-02-014-005 Ind. Proy'!S127</f>
        <v>0</v>
      </c>
      <c r="I17" s="10">
        <f>+'24-02-014-005 Ind. Proy'!T127</f>
        <v>0</v>
      </c>
      <c r="J17" s="10">
        <f>+'24-02-014-005 Ind. Proy'!U127</f>
        <v>0</v>
      </c>
      <c r="K17" s="10">
        <f>+'24-02-014-005 Ind. Proy'!V127</f>
        <v>0</v>
      </c>
      <c r="L17" s="10">
        <f>+'24-02-014-005 Ind. Proy'!W127</f>
        <v>0</v>
      </c>
      <c r="M17" s="10">
        <f>+'24-02-014-005 Ind. Proy'!X127</f>
        <v>0</v>
      </c>
      <c r="N17" s="10">
        <f>+'24-02-014-005 Ind. Proy'!Y127</f>
        <v>0</v>
      </c>
      <c r="O17" s="10">
        <f>+'24-02-014-005 Ind. Proy'!Z127</f>
        <v>0</v>
      </c>
      <c r="P17" s="10">
        <f>+'24-02-014-005 Ind. Proy'!AA127</f>
        <v>0</v>
      </c>
      <c r="Q17" s="10">
        <f>+'24-02-014-005 Ind. Proy'!AB127</f>
        <v>0</v>
      </c>
      <c r="R17" s="10">
        <f>+'24-02-014-005 Ind. Proy'!AC127</f>
        <v>0</v>
      </c>
      <c r="S17" s="10">
        <f>+'24-02-014-005 Ind. Proy'!AD127</f>
        <v>0</v>
      </c>
      <c r="T17" s="10">
        <f>+'24-02-014-005 Ind. Proy'!AE127</f>
        <v>0</v>
      </c>
      <c r="U17" s="10">
        <f>+'24-02-014-005 Ind. Proy'!AF127</f>
        <v>0</v>
      </c>
      <c r="V17" s="10">
        <f>+'24-02-014-005 Ind. Proy'!AG127</f>
        <v>0</v>
      </c>
      <c r="W17" s="10">
        <f>+'24-02-014-005 Ind. Proy'!AH127</f>
        <v>0</v>
      </c>
      <c r="X17" s="49" t="e">
        <f>+'24-02-014-005 Ind. Proy'!#REF!</f>
        <v>#REF!</v>
      </c>
      <c r="Y17" s="49">
        <f>+'24-02-014-005 Ind. Proy'!AJ116</f>
        <v>0</v>
      </c>
    </row>
    <row r="18" spans="1:25" s="45" customFormat="1" ht="24.75" customHeight="1">
      <c r="A18" s="48" t="s">
        <v>62</v>
      </c>
      <c r="B18" s="10">
        <f>+'24-02-014-005 Ind. Proy'!J139</f>
        <v>0</v>
      </c>
      <c r="C18" s="10">
        <f>+'24-02-014-005 Ind. Proy'!K139</f>
        <v>0</v>
      </c>
      <c r="D18" s="10">
        <f>+'24-02-014-005 Ind. Proy'!M139</f>
        <v>0</v>
      </c>
      <c r="E18" s="10">
        <f>+'24-02-014-005 Ind. Proy'!N139</f>
        <v>0</v>
      </c>
      <c r="F18" s="10">
        <f>+'24-02-014-005 Ind. Proy'!O139</f>
        <v>0</v>
      </c>
      <c r="G18" s="10">
        <f>+'24-02-014-005 Ind. Proy'!R139</f>
        <v>0</v>
      </c>
      <c r="H18" s="10">
        <f>+'24-02-014-005 Ind. Proy'!S139</f>
        <v>0</v>
      </c>
      <c r="I18" s="10">
        <f>+'24-02-014-005 Ind. Proy'!T139</f>
        <v>0</v>
      </c>
      <c r="J18" s="10">
        <f>+'24-02-014-005 Ind. Proy'!U139</f>
        <v>0</v>
      </c>
      <c r="K18" s="10">
        <f>+'24-02-014-005 Ind. Proy'!V139</f>
        <v>0</v>
      </c>
      <c r="L18" s="10">
        <f>+'24-02-014-005 Ind. Proy'!W139</f>
        <v>0</v>
      </c>
      <c r="M18" s="10">
        <f>+'24-02-014-005 Ind. Proy'!X139</f>
        <v>0</v>
      </c>
      <c r="N18" s="10">
        <f>+'24-02-014-005 Ind. Proy'!Y139</f>
        <v>0</v>
      </c>
      <c r="O18" s="10">
        <f>+'24-02-014-005 Ind. Proy'!Z139</f>
        <v>0</v>
      </c>
      <c r="P18" s="10">
        <f>+'24-02-014-005 Ind. Proy'!AA139</f>
        <v>0</v>
      </c>
      <c r="Q18" s="10">
        <f>+'24-02-014-005 Ind. Proy'!AB139</f>
        <v>0</v>
      </c>
      <c r="R18" s="10">
        <f>+'24-02-014-005 Ind. Proy'!AC139</f>
        <v>0</v>
      </c>
      <c r="S18" s="10">
        <f>+'24-02-014-005 Ind. Proy'!AD139</f>
        <v>0</v>
      </c>
      <c r="T18" s="10">
        <f>+'24-02-014-005 Ind. Proy'!AE139</f>
        <v>0</v>
      </c>
      <c r="U18" s="10">
        <f>+'24-02-014-005 Ind. Proy'!AF139</f>
        <v>0</v>
      </c>
      <c r="V18" s="10">
        <f>+'24-02-014-005 Ind. Proy'!AG139</f>
        <v>0</v>
      </c>
      <c r="W18" s="10">
        <f>+'24-02-014-005 Ind. Proy'!AH139</f>
        <v>0</v>
      </c>
      <c r="X18" s="49">
        <f>+'24-02-014-005 Ind. Proy'!AI139</f>
        <v>0</v>
      </c>
      <c r="Y18" s="49">
        <f>+'24-02-014-005 Ind. Proy'!AJ139</f>
        <v>0</v>
      </c>
    </row>
    <row r="19" spans="1:25" s="45" customFormat="1" ht="24.75" customHeight="1">
      <c r="A19" s="48" t="s">
        <v>64</v>
      </c>
      <c r="B19" s="10">
        <f>+'24-02-014-005 Ind. Proy'!J151</f>
        <v>0</v>
      </c>
      <c r="C19" s="10">
        <f>+'24-02-014-005 Ind. Proy'!K151</f>
        <v>0</v>
      </c>
      <c r="D19" s="10">
        <f>+'24-02-014-005 Ind. Proy'!M151</f>
        <v>0</v>
      </c>
      <c r="E19" s="10">
        <f>+'24-02-014-005 Ind. Proy'!N151</f>
        <v>0</v>
      </c>
      <c r="F19" s="10">
        <f>+'24-02-014-005 Ind. Proy'!O151</f>
        <v>0</v>
      </c>
      <c r="G19" s="10">
        <f>+'24-02-014-005 Ind. Proy'!R151</f>
        <v>0</v>
      </c>
      <c r="H19" s="10">
        <f>+'24-02-014-005 Ind. Proy'!S151</f>
        <v>0</v>
      </c>
      <c r="I19" s="10">
        <f>+'24-02-014-005 Ind. Proy'!T151</f>
        <v>0</v>
      </c>
      <c r="J19" s="10">
        <f>+'24-02-014-005 Ind. Proy'!U151</f>
        <v>0</v>
      </c>
      <c r="K19" s="10">
        <f>+'24-02-014-005 Ind. Proy'!V151</f>
        <v>0</v>
      </c>
      <c r="L19" s="10">
        <f>+'24-02-014-005 Ind. Proy'!W151</f>
        <v>0</v>
      </c>
      <c r="M19" s="10">
        <f>+'24-02-014-005 Ind. Proy'!X151</f>
        <v>0</v>
      </c>
      <c r="N19" s="10">
        <f>+'24-02-014-005 Ind. Proy'!Y151</f>
        <v>0</v>
      </c>
      <c r="O19" s="10">
        <f>+'24-02-014-005 Ind. Proy'!Z151</f>
        <v>0</v>
      </c>
      <c r="P19" s="10">
        <f>+'24-02-014-005 Ind. Proy'!AA151</f>
        <v>0</v>
      </c>
      <c r="Q19" s="10">
        <f>+'24-02-014-005 Ind. Proy'!AB151</f>
        <v>0</v>
      </c>
      <c r="R19" s="10">
        <f>+'24-02-014-005 Ind. Proy'!AC151</f>
        <v>0</v>
      </c>
      <c r="S19" s="10">
        <f>+'24-02-014-005 Ind. Proy'!AD151</f>
        <v>0</v>
      </c>
      <c r="T19" s="10">
        <f>+'24-02-014-005 Ind. Proy'!AE151</f>
        <v>0</v>
      </c>
      <c r="U19" s="10">
        <f>+'24-02-014-005 Ind. Proy'!AF151</f>
        <v>0</v>
      </c>
      <c r="V19" s="10">
        <f>+'24-02-014-005 Ind. Proy'!AG151</f>
        <v>0</v>
      </c>
      <c r="W19" s="10">
        <f>+'24-02-014-005 Ind. Proy'!AH151</f>
        <v>0</v>
      </c>
      <c r="X19" s="49">
        <f>+'24-02-014-005 Ind. Proy'!AI151</f>
        <v>0</v>
      </c>
      <c r="Y19" s="49">
        <f>+'24-02-014-005 Ind. Proy'!AJ151</f>
        <v>0</v>
      </c>
    </row>
    <row r="20" spans="1:25" s="45" customFormat="1" ht="24.75" customHeight="1">
      <c r="A20" s="50" t="s">
        <v>66</v>
      </c>
      <c r="B20" s="10">
        <f>+'24-02-014-005 Ind. Proy'!J163</f>
        <v>0</v>
      </c>
      <c r="C20" s="10">
        <f>+'24-02-014-005 Ind. Proy'!K163</f>
        <v>0</v>
      </c>
      <c r="D20" s="10">
        <f>+'24-02-014-005 Ind. Proy'!M163</f>
        <v>0</v>
      </c>
      <c r="E20" s="10">
        <f>+'24-02-014-005 Ind. Proy'!N163</f>
        <v>0</v>
      </c>
      <c r="F20" s="10">
        <f>+'24-02-014-005 Ind. Proy'!O163</f>
        <v>0</v>
      </c>
      <c r="G20" s="10">
        <f>+'24-02-014-005 Ind. Proy'!R163</f>
        <v>0</v>
      </c>
      <c r="H20" s="10">
        <f>+'24-02-014-005 Ind. Proy'!S163</f>
        <v>0</v>
      </c>
      <c r="I20" s="10">
        <f>+'24-02-014-005 Ind. Proy'!T163</f>
        <v>0</v>
      </c>
      <c r="J20" s="10">
        <f>+'24-02-014-005 Ind. Proy'!U163</f>
        <v>0</v>
      </c>
      <c r="K20" s="10">
        <f>+'24-02-014-005 Ind. Proy'!V163</f>
        <v>0</v>
      </c>
      <c r="L20" s="10">
        <f>+'24-02-014-005 Ind. Proy'!W163</f>
        <v>0</v>
      </c>
      <c r="M20" s="10">
        <f>+'24-02-014-005 Ind. Proy'!X163</f>
        <v>0</v>
      </c>
      <c r="N20" s="10">
        <f>+'24-02-014-005 Ind. Proy'!Y163</f>
        <v>0</v>
      </c>
      <c r="O20" s="10">
        <f>+'24-02-014-005 Ind. Proy'!Z163</f>
        <v>0</v>
      </c>
      <c r="P20" s="10">
        <f>+'24-02-014-005 Ind. Proy'!AA163</f>
        <v>0</v>
      </c>
      <c r="Q20" s="10">
        <f>+'24-02-014-005 Ind. Proy'!AB163</f>
        <v>0</v>
      </c>
      <c r="R20" s="10">
        <f>+'24-02-014-005 Ind. Proy'!AC163</f>
        <v>0</v>
      </c>
      <c r="S20" s="10">
        <f>+'24-02-014-005 Ind. Proy'!AD163</f>
        <v>0</v>
      </c>
      <c r="T20" s="10">
        <f>+'24-02-014-005 Ind. Proy'!AE163</f>
        <v>0</v>
      </c>
      <c r="U20" s="10">
        <f>+'24-02-014-005 Ind. Proy'!AF163</f>
        <v>0</v>
      </c>
      <c r="V20" s="10">
        <f>+'24-02-014-005 Ind. Proy'!AG163</f>
        <v>0</v>
      </c>
      <c r="W20" s="10">
        <f>+'24-02-014-005 Ind. Proy'!AH163</f>
        <v>0</v>
      </c>
      <c r="X20" s="49">
        <f>+'24-02-014-005 Ind. Proy'!AI163</f>
        <v>0</v>
      </c>
      <c r="Y20" s="49">
        <f>+'24-02-014-005 Ind. Proy'!AJ163</f>
        <v>0</v>
      </c>
    </row>
    <row r="21" spans="1:25" s="45" customFormat="1" ht="24.75" customHeight="1">
      <c r="A21" s="50" t="s">
        <v>68</v>
      </c>
      <c r="B21" s="10">
        <f>+'24-02-014-005 Ind. Proy'!J175</f>
        <v>0</v>
      </c>
      <c r="C21" s="10">
        <f>+'24-02-014-005 Ind. Proy'!K175</f>
        <v>0</v>
      </c>
      <c r="D21" s="10">
        <f>+'24-02-014-005 Ind. Proy'!M175</f>
        <v>0</v>
      </c>
      <c r="E21" s="10">
        <f>+'24-02-014-005 Ind. Proy'!N175</f>
        <v>0</v>
      </c>
      <c r="F21" s="10">
        <f>+'24-02-014-005 Ind. Proy'!O175</f>
        <v>0</v>
      </c>
      <c r="G21" s="10">
        <f>+'24-02-014-005 Ind. Proy'!R175</f>
        <v>0</v>
      </c>
      <c r="H21" s="10">
        <f>+'24-02-014-005 Ind. Proy'!S175</f>
        <v>0</v>
      </c>
      <c r="I21" s="10">
        <f>+'24-02-014-005 Ind. Proy'!T175</f>
        <v>0</v>
      </c>
      <c r="J21" s="10">
        <f>+'24-02-014-005 Ind. Proy'!U175</f>
        <v>0</v>
      </c>
      <c r="K21" s="10">
        <f>+'24-02-014-005 Ind. Proy'!V175</f>
        <v>0</v>
      </c>
      <c r="L21" s="10">
        <f>+'24-02-014-005 Ind. Proy'!W175</f>
        <v>0</v>
      </c>
      <c r="M21" s="10">
        <f>+'24-02-014-005 Ind. Proy'!X175</f>
        <v>0</v>
      </c>
      <c r="N21" s="10">
        <f>+'24-02-014-005 Ind. Proy'!Y175</f>
        <v>0</v>
      </c>
      <c r="O21" s="10">
        <f>+'24-02-014-005 Ind. Proy'!Z175</f>
        <v>0</v>
      </c>
      <c r="P21" s="10">
        <f>+'24-02-014-005 Ind. Proy'!AA175</f>
        <v>0</v>
      </c>
      <c r="Q21" s="10">
        <f>+'24-02-014-005 Ind. Proy'!AB175</f>
        <v>0</v>
      </c>
      <c r="R21" s="10">
        <f>+'24-02-014-005 Ind. Proy'!AC175</f>
        <v>0</v>
      </c>
      <c r="S21" s="10">
        <f>+'24-02-014-005 Ind. Proy'!AD175</f>
        <v>0</v>
      </c>
      <c r="T21" s="10">
        <f>+'24-02-014-005 Ind. Proy'!AE175</f>
        <v>0</v>
      </c>
      <c r="U21" s="10">
        <f>+'24-02-014-005 Ind. Proy'!AF175</f>
        <v>0</v>
      </c>
      <c r="V21" s="10">
        <f>+'24-02-014-005 Ind. Proy'!AG175</f>
        <v>0</v>
      </c>
      <c r="W21" s="10">
        <f>+'24-02-014-005 Ind. Proy'!AH175</f>
        <v>0</v>
      </c>
      <c r="X21" s="49">
        <f>+'24-02-014-005 Ind. Proy'!AI175</f>
        <v>0</v>
      </c>
      <c r="Y21" s="49">
        <f>+'24-02-014-005 Ind. Proy'!AJ175</f>
        <v>0</v>
      </c>
    </row>
    <row r="22" spans="1:25" s="45" customFormat="1" ht="24.75" customHeight="1">
      <c r="A22" s="50" t="s">
        <v>70</v>
      </c>
      <c r="B22" s="10">
        <f>+'24-02-014-005 Ind. Proy'!J187</f>
        <v>0</v>
      </c>
      <c r="C22" s="10">
        <f>+'24-02-014-005 Ind. Proy'!K187</f>
        <v>0</v>
      </c>
      <c r="D22" s="10">
        <f>+'24-02-014-005 Ind. Proy'!M187</f>
        <v>0</v>
      </c>
      <c r="E22" s="10">
        <f>+'24-02-014-005 Ind. Proy'!N187</f>
        <v>0</v>
      </c>
      <c r="F22" s="10">
        <f>+'24-02-014-005 Ind. Proy'!O187</f>
        <v>0</v>
      </c>
      <c r="G22" s="10">
        <f>+'24-02-014-005 Ind. Proy'!R187</f>
        <v>0</v>
      </c>
      <c r="H22" s="10">
        <f>+'24-02-014-005 Ind. Proy'!S187</f>
        <v>0</v>
      </c>
      <c r="I22" s="10">
        <f>+'24-02-014-005 Ind. Proy'!T187</f>
        <v>0</v>
      </c>
      <c r="J22" s="10">
        <f>+'24-02-014-005 Ind. Proy'!U187</f>
        <v>0</v>
      </c>
      <c r="K22" s="10">
        <f>+'24-02-014-005 Ind. Proy'!V187</f>
        <v>0</v>
      </c>
      <c r="L22" s="10">
        <f>+'24-02-014-005 Ind. Proy'!W187</f>
        <v>0</v>
      </c>
      <c r="M22" s="10">
        <f>+'24-02-014-005 Ind. Proy'!X187</f>
        <v>0</v>
      </c>
      <c r="N22" s="10">
        <f>+'24-02-014-005 Ind. Proy'!Y187</f>
        <v>0</v>
      </c>
      <c r="O22" s="10">
        <f>+'24-02-014-005 Ind. Proy'!Z187</f>
        <v>0</v>
      </c>
      <c r="P22" s="10">
        <f>+'24-02-014-005 Ind. Proy'!AA187</f>
        <v>0</v>
      </c>
      <c r="Q22" s="10">
        <f>+'24-02-014-005 Ind. Proy'!AB187</f>
        <v>0</v>
      </c>
      <c r="R22" s="10">
        <f>+'24-02-014-005 Ind. Proy'!AC187</f>
        <v>0</v>
      </c>
      <c r="S22" s="10">
        <f>+'24-02-014-005 Ind. Proy'!AD187</f>
        <v>0</v>
      </c>
      <c r="T22" s="10">
        <f>+'24-02-014-005 Ind. Proy'!AE187</f>
        <v>0</v>
      </c>
      <c r="U22" s="10">
        <f>+'24-02-014-005 Ind. Proy'!AF187</f>
        <v>0</v>
      </c>
      <c r="V22" s="10">
        <f>+'24-02-014-005 Ind. Proy'!AG187</f>
        <v>0</v>
      </c>
      <c r="W22" s="10">
        <f>+'24-02-014-005 Ind. Proy'!AH187</f>
        <v>0</v>
      </c>
      <c r="X22" s="49">
        <f>+'24-02-014-005 Ind. Proy'!AI187</f>
        <v>0</v>
      </c>
      <c r="Y22" s="49">
        <f>+'24-02-014-005 Ind. Proy'!AJ187</f>
        <v>0</v>
      </c>
    </row>
    <row r="23" spans="1:25" s="45" customFormat="1" ht="24.75" customHeight="1">
      <c r="A23" s="51" t="s">
        <v>72</v>
      </c>
      <c r="B23" s="10">
        <f>+'24-02-014-005 Ind. Proy'!J190</f>
        <v>857784000</v>
      </c>
      <c r="C23" s="10">
        <f>+'24-02-014-005 Ind. Proy'!K190</f>
        <v>857784000</v>
      </c>
      <c r="D23" s="10">
        <f>+'24-02-014-005 Ind. Proy'!M190</f>
        <v>0</v>
      </c>
      <c r="E23" s="10">
        <f>+'24-02-014-005 Ind. Proy'!N190</f>
        <v>0</v>
      </c>
      <c r="F23" s="10">
        <f>+'24-02-014-005 Ind. Proy'!O190</f>
        <v>0</v>
      </c>
      <c r="G23" s="10">
        <f>+'24-02-014-005 Ind. Proy'!R190</f>
        <v>0</v>
      </c>
      <c r="H23" s="10">
        <f>+'24-02-014-005 Ind. Proy'!S190</f>
        <v>257335200</v>
      </c>
      <c r="I23" s="10">
        <f>+'24-02-014-005 Ind. Proy'!T190</f>
        <v>0</v>
      </c>
      <c r="J23" s="10">
        <f>+'24-02-014-005 Ind. Proy'!U190</f>
        <v>257335200</v>
      </c>
      <c r="K23" s="10">
        <f>+'24-02-014-005 Ind. Proy'!V190</f>
        <v>0</v>
      </c>
      <c r="L23" s="10">
        <f>+'24-02-014-005 Ind. Proy'!W190</f>
        <v>0</v>
      </c>
      <c r="M23" s="10">
        <f>+'24-02-014-005 Ind. Proy'!X190</f>
        <v>0</v>
      </c>
      <c r="N23" s="10">
        <f>+'24-02-014-005 Ind. Proy'!Y190</f>
        <v>0</v>
      </c>
      <c r="O23" s="10">
        <f>+'24-02-014-005 Ind. Proy'!Z190</f>
        <v>0</v>
      </c>
      <c r="P23" s="10">
        <f>+'24-02-014-005 Ind. Proy'!AA190</f>
        <v>0</v>
      </c>
      <c r="Q23" s="10">
        <f>+'24-02-014-005 Ind. Proy'!AB190</f>
        <v>0</v>
      </c>
      <c r="R23" s="10">
        <f>+'24-02-014-005 Ind. Proy'!AC190</f>
        <v>0</v>
      </c>
      <c r="S23" s="10">
        <f>+'24-02-014-005 Ind. Proy'!AD190</f>
        <v>0</v>
      </c>
      <c r="T23" s="10">
        <f>+'24-02-014-005 Ind. Proy'!AE190</f>
        <v>0</v>
      </c>
      <c r="U23" s="10">
        <f>+'24-02-014-005 Ind. Proy'!AF190</f>
        <v>0</v>
      </c>
      <c r="V23" s="10">
        <f>+'24-02-014-005 Ind. Proy'!AG190</f>
        <v>0</v>
      </c>
      <c r="W23" s="10">
        <f>+'24-02-014-005 Ind. Proy'!AH190</f>
        <v>257335200</v>
      </c>
      <c r="X23" s="49">
        <f>+'24-02-014-005 Ind. Proy'!AI190</f>
        <v>0.3</v>
      </c>
      <c r="Y23" s="49">
        <f>+'24-02-014-005 Ind. Proy'!AJ190</f>
        <v>1</v>
      </c>
    </row>
    <row r="24" spans="1:25">
      <c r="A24" s="129" t="str">
        <f>"TOTAL ASIG."&amp;" "&amp;$A$5</f>
        <v>TOTAL ASIG. 24-02-014 "Programa Yo Trabajo Jóvenes"</v>
      </c>
      <c r="B24" s="130">
        <f t="shared" ref="B24:W24" si="0">SUM(B8:B23)</f>
        <v>857784000</v>
      </c>
      <c r="C24" s="130">
        <f t="shared" si="0"/>
        <v>857784000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0</v>
      </c>
      <c r="H24" s="130">
        <f t="shared" si="0"/>
        <v>257335200</v>
      </c>
      <c r="I24" s="130">
        <f t="shared" si="0"/>
        <v>0</v>
      </c>
      <c r="J24" s="130">
        <f t="shared" si="0"/>
        <v>257335200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257335200</v>
      </c>
      <c r="X24" s="131">
        <f>+'24-02-014-005 Ind. Proy'!AI191</f>
        <v>0.3</v>
      </c>
      <c r="Y24" s="131">
        <f>'24-02-014-005 Ind. Proy'!AJ191</f>
        <v>1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208"/>
  <sheetViews>
    <sheetView zoomScaleNormal="100" workbookViewId="0">
      <pane xSplit="5" ySplit="7" topLeftCell="F18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M7" sqref="M1:Q1048576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107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25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25" t="s">
        <v>22</v>
      </c>
      <c r="D7" s="156"/>
      <c r="E7" s="153"/>
      <c r="F7" s="156"/>
      <c r="G7" s="153"/>
      <c r="H7" s="124" t="s">
        <v>23</v>
      </c>
      <c r="I7" s="124" t="s">
        <v>24</v>
      </c>
      <c r="J7" s="159"/>
      <c r="K7" s="159"/>
      <c r="L7" s="153"/>
      <c r="M7" s="126" t="s">
        <v>25</v>
      </c>
      <c r="N7" s="126" t="s">
        <v>26</v>
      </c>
      <c r="O7" s="126" t="s">
        <v>27</v>
      </c>
      <c r="P7" s="153"/>
      <c r="Q7" s="156"/>
      <c r="R7" s="126" t="s">
        <v>28</v>
      </c>
      <c r="S7" s="126" t="s">
        <v>29</v>
      </c>
      <c r="T7" s="126" t="s">
        <v>30</v>
      </c>
      <c r="U7" s="159"/>
      <c r="V7" s="126" t="s">
        <v>31</v>
      </c>
      <c r="W7" s="126" t="s">
        <v>32</v>
      </c>
      <c r="X7" s="126" t="s">
        <v>33</v>
      </c>
      <c r="Y7" s="159"/>
      <c r="Z7" s="126" t="s">
        <v>34</v>
      </c>
      <c r="AA7" s="126" t="s">
        <v>35</v>
      </c>
      <c r="AB7" s="126" t="s">
        <v>36</v>
      </c>
      <c r="AC7" s="159"/>
      <c r="AD7" s="126" t="s">
        <v>37</v>
      </c>
      <c r="AE7" s="126" t="s">
        <v>38</v>
      </c>
      <c r="AF7" s="126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>
      <c r="A8" s="179" t="s">
        <v>42</v>
      </c>
      <c r="B8" s="180"/>
      <c r="C8" s="180"/>
      <c r="D8" s="180"/>
      <c r="E8" s="181"/>
      <c r="F8" s="17"/>
      <c r="G8" s="18"/>
      <c r="H8" s="19"/>
      <c r="I8" s="19"/>
      <c r="J8" s="7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 t="str">
        <f t="shared" ref="AJ9:AJ18" si="1">IF(ISERROR(AH9/$AH$191),"-",AH9/$AH$191)</f>
        <v>-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 t="str">
        <f t="shared" si="1"/>
        <v>-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 t="str">
        <f t="shared" si="1"/>
        <v>-</v>
      </c>
    </row>
    <row r="12" spans="1:44" ht="12.75" hidden="1" customHeight="1" outlineLevel="1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 t="str">
        <f t="shared" si="1"/>
        <v>-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 t="str">
        <f t="shared" si="1"/>
        <v>-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 t="str">
        <f t="shared" si="1"/>
        <v>-</v>
      </c>
    </row>
    <row r="15" spans="1:44" ht="12.75" hidden="1" customHeight="1" outlineLevel="1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 t="str">
        <f t="shared" si="1"/>
        <v>-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 t="str">
        <f t="shared" si="1"/>
        <v>-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 t="str">
        <f t="shared" si="1"/>
        <v>-</v>
      </c>
    </row>
    <row r="18" spans="1:44" ht="12.75" hidden="1" customHeight="1" outlineLevel="1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 t="str">
        <f t="shared" si="1"/>
        <v>-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hidden="1" customHeight="1" collapsed="1">
      <c r="A19" s="175" t="s">
        <v>43</v>
      </c>
      <c r="B19" s="176"/>
      <c r="C19" s="177"/>
      <c r="D19" s="177"/>
      <c r="E19" s="177"/>
      <c r="F19" s="177"/>
      <c r="G19" s="177"/>
      <c r="H19" s="177"/>
      <c r="I19" s="178"/>
      <c r="J19" s="70">
        <f>SUM(J9:J18)</f>
        <v>0</v>
      </c>
      <c r="K19" s="70">
        <f>SUM(K9:K18)</f>
        <v>0</v>
      </c>
      <c r="L19" s="80"/>
      <c r="M19" s="70">
        <f>SUM(M9:M18)</f>
        <v>0</v>
      </c>
      <c r="N19" s="70">
        <f>SUM(N9:N18)</f>
        <v>0</v>
      </c>
      <c r="O19" s="70">
        <f>SUM(O9:O18)</f>
        <v>0</v>
      </c>
      <c r="P19" s="73"/>
      <c r="Q19" s="81"/>
      <c r="R19" s="70">
        <f t="shared" ref="R19:AH19" si="7">SUM(R9:R18)</f>
        <v>0</v>
      </c>
      <c r="S19" s="70">
        <f t="shared" si="7"/>
        <v>0</v>
      </c>
      <c r="T19" s="70">
        <f t="shared" si="7"/>
        <v>0</v>
      </c>
      <c r="U19" s="70">
        <f>SUM(U9:U18)</f>
        <v>0</v>
      </c>
      <c r="V19" s="70">
        <f t="shared" si="7"/>
        <v>0</v>
      </c>
      <c r="W19" s="70">
        <f t="shared" si="7"/>
        <v>0</v>
      </c>
      <c r="X19" s="70">
        <f t="shared" si="7"/>
        <v>0</v>
      </c>
      <c r="Y19" s="70">
        <f t="shared" si="7"/>
        <v>0</v>
      </c>
      <c r="Z19" s="70">
        <f t="shared" si="7"/>
        <v>0</v>
      </c>
      <c r="AA19" s="70">
        <f t="shared" si="7"/>
        <v>0</v>
      </c>
      <c r="AB19" s="70">
        <f t="shared" si="7"/>
        <v>0</v>
      </c>
      <c r="AC19" s="70">
        <f t="shared" si="7"/>
        <v>0</v>
      </c>
      <c r="AD19" s="70">
        <f t="shared" si="7"/>
        <v>0</v>
      </c>
      <c r="AE19" s="70">
        <f t="shared" si="7"/>
        <v>0</v>
      </c>
      <c r="AF19" s="70">
        <f t="shared" si="7"/>
        <v>0</v>
      </c>
      <c r="AG19" s="70">
        <f t="shared" si="7"/>
        <v>0</v>
      </c>
      <c r="AH19" s="70">
        <f t="shared" si="7"/>
        <v>0</v>
      </c>
      <c r="AI19" s="74">
        <f>IF(ISERROR(AH19/J19),0,AH19/J19)</f>
        <v>0</v>
      </c>
      <c r="AJ19" s="74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>
      <c r="A20" s="182" t="s">
        <v>44</v>
      </c>
      <c r="B20" s="183"/>
      <c r="C20" s="183"/>
      <c r="D20" s="183"/>
      <c r="E20" s="184"/>
      <c r="F20" s="17"/>
      <c r="G20" s="18"/>
      <c r="H20" s="19"/>
      <c r="I20" s="19"/>
      <c r="J20" s="7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 t="str">
        <f t="shared" ref="AJ21:AJ30" si="9">IF(ISERROR(AH21/$AH$191),"-",AH21/$AH$191)</f>
        <v>-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 t="str">
        <f t="shared" si="9"/>
        <v>-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 t="str">
        <f t="shared" si="9"/>
        <v>-</v>
      </c>
    </row>
    <row r="24" spans="1:44" ht="12.75" hidden="1" customHeight="1" outlineLevel="1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 t="str">
        <f t="shared" si="9"/>
        <v>-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 t="str">
        <f t="shared" si="9"/>
        <v>-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 t="str">
        <f t="shared" si="9"/>
        <v>-</v>
      </c>
    </row>
    <row r="27" spans="1:44" ht="12.75" hidden="1" customHeight="1" outlineLevel="1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 t="str">
        <f t="shared" si="9"/>
        <v>-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 t="str">
        <f t="shared" si="9"/>
        <v>-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 t="str">
        <f t="shared" si="9"/>
        <v>-</v>
      </c>
    </row>
    <row r="30" spans="1:44" ht="12.75" hidden="1" customHeight="1" outlineLevel="1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 t="str">
        <f t="shared" si="9"/>
        <v>-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hidden="1" customHeight="1" collapsed="1">
      <c r="A31" s="175" t="s">
        <v>45</v>
      </c>
      <c r="B31" s="176"/>
      <c r="C31" s="177"/>
      <c r="D31" s="177"/>
      <c r="E31" s="177"/>
      <c r="F31" s="177"/>
      <c r="G31" s="177"/>
      <c r="H31" s="177"/>
      <c r="I31" s="178"/>
      <c r="J31" s="70">
        <f>SUM(J21:J30)</f>
        <v>0</v>
      </c>
      <c r="K31" s="70">
        <f>SUM(K21:K30)</f>
        <v>0</v>
      </c>
      <c r="L31" s="80"/>
      <c r="M31" s="70">
        <f>SUM(M21:M30)</f>
        <v>0</v>
      </c>
      <c r="N31" s="70">
        <f>SUM(N21:N30)</f>
        <v>0</v>
      </c>
      <c r="O31" s="70">
        <f>SUM(O21:O30)</f>
        <v>0</v>
      </c>
      <c r="P31" s="73"/>
      <c r="Q31" s="81"/>
      <c r="R31" s="70">
        <f t="shared" ref="R31:AH31" si="15">SUM(R21:R30)</f>
        <v>0</v>
      </c>
      <c r="S31" s="70">
        <f t="shared" si="15"/>
        <v>0</v>
      </c>
      <c r="T31" s="70">
        <f t="shared" si="15"/>
        <v>0</v>
      </c>
      <c r="U31" s="70">
        <f t="shared" si="15"/>
        <v>0</v>
      </c>
      <c r="V31" s="70">
        <f t="shared" si="15"/>
        <v>0</v>
      </c>
      <c r="W31" s="70">
        <f t="shared" si="15"/>
        <v>0</v>
      </c>
      <c r="X31" s="70">
        <f t="shared" si="15"/>
        <v>0</v>
      </c>
      <c r="Y31" s="70">
        <f t="shared" si="15"/>
        <v>0</v>
      </c>
      <c r="Z31" s="70">
        <f t="shared" si="15"/>
        <v>0</v>
      </c>
      <c r="AA31" s="70">
        <f t="shared" si="15"/>
        <v>0</v>
      </c>
      <c r="AB31" s="70">
        <f t="shared" si="15"/>
        <v>0</v>
      </c>
      <c r="AC31" s="70">
        <f t="shared" si="15"/>
        <v>0</v>
      </c>
      <c r="AD31" s="70">
        <f t="shared" si="15"/>
        <v>0</v>
      </c>
      <c r="AE31" s="70">
        <f t="shared" si="15"/>
        <v>0</v>
      </c>
      <c r="AF31" s="70">
        <f t="shared" si="15"/>
        <v>0</v>
      </c>
      <c r="AG31" s="70">
        <f t="shared" si="15"/>
        <v>0</v>
      </c>
      <c r="AH31" s="70">
        <f t="shared" si="15"/>
        <v>0</v>
      </c>
      <c r="AI31" s="74">
        <f>IF(ISERROR(AH31/J31),0,AH31/J31)</f>
        <v>0</v>
      </c>
      <c r="AJ31" s="74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>
      <c r="A32" s="182" t="s">
        <v>46</v>
      </c>
      <c r="B32" s="183"/>
      <c r="C32" s="183"/>
      <c r="D32" s="183"/>
      <c r="E32" s="184"/>
      <c r="F32" s="17"/>
      <c r="G32" s="18"/>
      <c r="H32" s="19"/>
      <c r="I32" s="19"/>
      <c r="J32" s="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 t="str">
        <f t="shared" ref="AJ33:AJ42" si="17">IF(ISERROR(AH33/$AH$191),"-",AH33/$AH$191)</f>
        <v>-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 t="str">
        <f t="shared" si="17"/>
        <v>-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 t="str">
        <f t="shared" si="17"/>
        <v>-</v>
      </c>
    </row>
    <row r="36" spans="1:44" ht="12.75" hidden="1" customHeight="1" outlineLevel="1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 t="str">
        <f t="shared" si="17"/>
        <v>-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 t="str">
        <f t="shared" si="17"/>
        <v>-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 t="str">
        <f t="shared" si="17"/>
        <v>-</v>
      </c>
    </row>
    <row r="39" spans="1:44" ht="12.75" hidden="1" customHeight="1" outlineLevel="1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 t="str">
        <f t="shared" si="17"/>
        <v>-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 t="str">
        <f t="shared" si="17"/>
        <v>-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 t="str">
        <f t="shared" si="17"/>
        <v>-</v>
      </c>
    </row>
    <row r="42" spans="1:44" ht="12.75" hidden="1" customHeight="1" outlineLevel="1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 t="str">
        <f t="shared" si="17"/>
        <v>-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hidden="1" customHeight="1" collapsed="1">
      <c r="A43" s="175" t="s">
        <v>47</v>
      </c>
      <c r="B43" s="176"/>
      <c r="C43" s="177"/>
      <c r="D43" s="177"/>
      <c r="E43" s="177"/>
      <c r="F43" s="177"/>
      <c r="G43" s="177"/>
      <c r="H43" s="177"/>
      <c r="I43" s="178"/>
      <c r="J43" s="70">
        <f>SUM(J33:J42)</f>
        <v>0</v>
      </c>
      <c r="K43" s="70">
        <f>SUM(K33:K42)</f>
        <v>0</v>
      </c>
      <c r="L43" s="80"/>
      <c r="M43" s="70">
        <f>SUM(M33:M42)</f>
        <v>0</v>
      </c>
      <c r="N43" s="70">
        <f>SUM(N33:N42)</f>
        <v>0</v>
      </c>
      <c r="O43" s="70">
        <f>SUM(O33:O42)</f>
        <v>0</v>
      </c>
      <c r="P43" s="73"/>
      <c r="Q43" s="81"/>
      <c r="R43" s="70">
        <f t="shared" ref="R43:AH43" si="23">SUM(R33:R42)</f>
        <v>0</v>
      </c>
      <c r="S43" s="70">
        <f t="shared" si="23"/>
        <v>0</v>
      </c>
      <c r="T43" s="70">
        <f t="shared" si="23"/>
        <v>0</v>
      </c>
      <c r="U43" s="70">
        <f t="shared" si="23"/>
        <v>0</v>
      </c>
      <c r="V43" s="70">
        <f t="shared" si="23"/>
        <v>0</v>
      </c>
      <c r="W43" s="70">
        <f t="shared" si="23"/>
        <v>0</v>
      </c>
      <c r="X43" s="70">
        <f t="shared" si="23"/>
        <v>0</v>
      </c>
      <c r="Y43" s="70">
        <f t="shared" si="23"/>
        <v>0</v>
      </c>
      <c r="Z43" s="70">
        <f t="shared" si="23"/>
        <v>0</v>
      </c>
      <c r="AA43" s="70">
        <f t="shared" si="23"/>
        <v>0</v>
      </c>
      <c r="AB43" s="70">
        <f t="shared" si="23"/>
        <v>0</v>
      </c>
      <c r="AC43" s="70">
        <f t="shared" si="23"/>
        <v>0</v>
      </c>
      <c r="AD43" s="70">
        <f t="shared" si="23"/>
        <v>0</v>
      </c>
      <c r="AE43" s="70">
        <f t="shared" si="23"/>
        <v>0</v>
      </c>
      <c r="AF43" s="70">
        <f t="shared" si="23"/>
        <v>0</v>
      </c>
      <c r="AG43" s="70">
        <f t="shared" si="23"/>
        <v>0</v>
      </c>
      <c r="AH43" s="70">
        <f t="shared" si="23"/>
        <v>0</v>
      </c>
      <c r="AI43" s="74">
        <f>IF(ISERROR(AH43/J43),0,AH43/J43)</f>
        <v>0</v>
      </c>
      <c r="AJ43" s="74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>
      <c r="A44" s="182" t="s">
        <v>48</v>
      </c>
      <c r="B44" s="183"/>
      <c r="C44" s="183"/>
      <c r="D44" s="183"/>
      <c r="E44" s="184"/>
      <c r="F44" s="17"/>
      <c r="G44" s="18"/>
      <c r="H44" s="19"/>
      <c r="I44" s="19"/>
      <c r="J44" s="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 t="str">
        <f t="shared" ref="AJ45:AJ54" si="25">IF(ISERROR(AH45/$AH$191),"-",AH45/$AH$191)</f>
        <v>-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 t="str">
        <f t="shared" si="25"/>
        <v>-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 t="str">
        <f t="shared" si="25"/>
        <v>-</v>
      </c>
    </row>
    <row r="48" spans="1:44" ht="12.75" hidden="1" customHeight="1" outlineLevel="1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 t="str">
        <f t="shared" si="25"/>
        <v>-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 t="str">
        <f t="shared" si="25"/>
        <v>-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 t="str">
        <f t="shared" si="25"/>
        <v>-</v>
      </c>
    </row>
    <row r="51" spans="1:44" ht="12.75" hidden="1" customHeight="1" outlineLevel="1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 t="str">
        <f t="shared" si="25"/>
        <v>-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 t="str">
        <f t="shared" si="25"/>
        <v>-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 t="str">
        <f t="shared" si="25"/>
        <v>-</v>
      </c>
    </row>
    <row r="54" spans="1:44" ht="12.75" hidden="1" customHeight="1" outlineLevel="1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 t="str">
        <f t="shared" si="25"/>
        <v>-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hidden="1" customHeight="1" collapsed="1">
      <c r="A55" s="175" t="s">
        <v>49</v>
      </c>
      <c r="B55" s="176"/>
      <c r="C55" s="177"/>
      <c r="D55" s="177"/>
      <c r="E55" s="177"/>
      <c r="F55" s="177"/>
      <c r="G55" s="177"/>
      <c r="H55" s="177"/>
      <c r="I55" s="178"/>
      <c r="J55" s="70">
        <f>SUM(J45:J54)</f>
        <v>0</v>
      </c>
      <c r="K55" s="70">
        <f>SUM(K45:K54)</f>
        <v>0</v>
      </c>
      <c r="L55" s="80"/>
      <c r="M55" s="70">
        <f>SUM(M45:M54)</f>
        <v>0</v>
      </c>
      <c r="N55" s="70">
        <f>SUM(N45:N54)</f>
        <v>0</v>
      </c>
      <c r="O55" s="70">
        <f>SUM(O45:O54)</f>
        <v>0</v>
      </c>
      <c r="P55" s="73"/>
      <c r="Q55" s="81"/>
      <c r="R55" s="70">
        <f t="shared" ref="R55:AH55" si="31">SUM(R45:R54)</f>
        <v>0</v>
      </c>
      <c r="S55" s="70">
        <f t="shared" si="31"/>
        <v>0</v>
      </c>
      <c r="T55" s="70">
        <f t="shared" si="31"/>
        <v>0</v>
      </c>
      <c r="U55" s="70">
        <f t="shared" si="31"/>
        <v>0</v>
      </c>
      <c r="V55" s="70">
        <f t="shared" si="31"/>
        <v>0</v>
      </c>
      <c r="W55" s="70">
        <f t="shared" si="31"/>
        <v>0</v>
      </c>
      <c r="X55" s="70">
        <f t="shared" si="31"/>
        <v>0</v>
      </c>
      <c r="Y55" s="70">
        <f t="shared" si="31"/>
        <v>0</v>
      </c>
      <c r="Z55" s="70">
        <f t="shared" si="31"/>
        <v>0</v>
      </c>
      <c r="AA55" s="70">
        <f t="shared" si="31"/>
        <v>0</v>
      </c>
      <c r="AB55" s="70">
        <f t="shared" si="31"/>
        <v>0</v>
      </c>
      <c r="AC55" s="70">
        <f t="shared" si="31"/>
        <v>0</v>
      </c>
      <c r="AD55" s="70">
        <f t="shared" si="31"/>
        <v>0</v>
      </c>
      <c r="AE55" s="70">
        <f t="shared" si="31"/>
        <v>0</v>
      </c>
      <c r="AF55" s="70">
        <f t="shared" si="31"/>
        <v>0</v>
      </c>
      <c r="AG55" s="70">
        <f t="shared" si="31"/>
        <v>0</v>
      </c>
      <c r="AH55" s="70">
        <f t="shared" si="31"/>
        <v>0</v>
      </c>
      <c r="AI55" s="74">
        <f>IF(ISERROR(AH55/J55),0,AH55/J55)</f>
        <v>0</v>
      </c>
      <c r="AJ55" s="74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>
      <c r="A56" s="182" t="s">
        <v>50</v>
      </c>
      <c r="B56" s="183"/>
      <c r="C56" s="183"/>
      <c r="D56" s="183"/>
      <c r="E56" s="184"/>
      <c r="F56" s="17"/>
      <c r="G56" s="18"/>
      <c r="H56" s="19"/>
      <c r="I56" s="19"/>
      <c r="J56" s="7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6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 t="str">
        <f t="shared" ref="AJ57:AJ66" si="33">IF(ISERROR(AH57/$AH$191),"-",AH57/$AH$191)</f>
        <v>-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6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 t="str">
        <f t="shared" si="33"/>
        <v>-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 t="str">
        <f t="shared" si="33"/>
        <v>-</v>
      </c>
    </row>
    <row r="60" spans="1:44" ht="12.75" hidden="1" customHeight="1" outlineLevel="1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 t="str">
        <f t="shared" si="33"/>
        <v>-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 t="str">
        <f t="shared" si="33"/>
        <v>-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 t="str">
        <f t="shared" si="33"/>
        <v>-</v>
      </c>
    </row>
    <row r="63" spans="1:44" ht="12.75" hidden="1" customHeight="1" outlineLevel="1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 t="str">
        <f t="shared" si="33"/>
        <v>-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 t="str">
        <f t="shared" si="33"/>
        <v>-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 t="str">
        <f t="shared" si="33"/>
        <v>-</v>
      </c>
    </row>
    <row r="66" spans="1:44" ht="12.75" hidden="1" customHeight="1" outlineLevel="1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 t="str">
        <f t="shared" si="33"/>
        <v>-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hidden="1" customHeight="1" collapsed="1">
      <c r="A67" s="175" t="s">
        <v>51</v>
      </c>
      <c r="B67" s="176"/>
      <c r="C67" s="177"/>
      <c r="D67" s="177"/>
      <c r="E67" s="177"/>
      <c r="F67" s="177"/>
      <c r="G67" s="177"/>
      <c r="H67" s="177"/>
      <c r="I67" s="178"/>
      <c r="J67" s="70">
        <f>SUM(J57:J66)</f>
        <v>0</v>
      </c>
      <c r="K67" s="70">
        <f>SUM(K57:K66)</f>
        <v>0</v>
      </c>
      <c r="L67" s="80"/>
      <c r="M67" s="70">
        <f>SUM(M57:M66)</f>
        <v>0</v>
      </c>
      <c r="N67" s="70">
        <f>SUM(N57:N66)</f>
        <v>0</v>
      </c>
      <c r="O67" s="70">
        <f>SUM(O57:O66)</f>
        <v>0</v>
      </c>
      <c r="P67" s="73"/>
      <c r="Q67" s="81"/>
      <c r="R67" s="70">
        <f t="shared" ref="R67:AH67" si="39">SUM(R57:R66)</f>
        <v>0</v>
      </c>
      <c r="S67" s="70">
        <f t="shared" si="39"/>
        <v>0</v>
      </c>
      <c r="T67" s="70">
        <f t="shared" si="39"/>
        <v>0</v>
      </c>
      <c r="U67" s="70">
        <f t="shared" si="39"/>
        <v>0</v>
      </c>
      <c r="V67" s="70">
        <f t="shared" si="39"/>
        <v>0</v>
      </c>
      <c r="W67" s="70">
        <f t="shared" si="39"/>
        <v>0</v>
      </c>
      <c r="X67" s="70">
        <f t="shared" si="39"/>
        <v>0</v>
      </c>
      <c r="Y67" s="70">
        <f t="shared" si="39"/>
        <v>0</v>
      </c>
      <c r="Z67" s="70">
        <f t="shared" si="39"/>
        <v>0</v>
      </c>
      <c r="AA67" s="70">
        <f t="shared" si="39"/>
        <v>0</v>
      </c>
      <c r="AB67" s="70">
        <f t="shared" si="39"/>
        <v>0</v>
      </c>
      <c r="AC67" s="70">
        <f t="shared" si="39"/>
        <v>0</v>
      </c>
      <c r="AD67" s="70">
        <f t="shared" si="39"/>
        <v>0</v>
      </c>
      <c r="AE67" s="70">
        <f t="shared" si="39"/>
        <v>0</v>
      </c>
      <c r="AF67" s="70">
        <f t="shared" si="39"/>
        <v>0</v>
      </c>
      <c r="AG67" s="70">
        <f t="shared" si="39"/>
        <v>0</v>
      </c>
      <c r="AH67" s="70">
        <f t="shared" si="39"/>
        <v>0</v>
      </c>
      <c r="AI67" s="74">
        <f>IF(ISERROR(AH67/J67),0,AH67/J67)</f>
        <v>0</v>
      </c>
      <c r="AJ67" s="74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>
      <c r="A68" s="182" t="s">
        <v>52</v>
      </c>
      <c r="B68" s="183"/>
      <c r="C68" s="183"/>
      <c r="D68" s="183"/>
      <c r="E68" s="184"/>
      <c r="F68" s="17"/>
      <c r="G68" s="18"/>
      <c r="H68" s="19"/>
      <c r="I68" s="19"/>
      <c r="J68" s="7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 t="str">
        <f t="shared" ref="AJ69:AJ78" si="41">IF(ISERROR(AH69/$AH$191),"-",AH69/$AH$191)</f>
        <v>-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 t="str">
        <f t="shared" si="41"/>
        <v>-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 t="str">
        <f t="shared" si="41"/>
        <v>-</v>
      </c>
    </row>
    <row r="72" spans="1:44" ht="12.75" hidden="1" customHeight="1" outlineLevel="1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 t="str">
        <f t="shared" si="41"/>
        <v>-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 t="str">
        <f t="shared" si="41"/>
        <v>-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 t="str">
        <f t="shared" si="41"/>
        <v>-</v>
      </c>
    </row>
    <row r="75" spans="1:44" ht="12.75" hidden="1" customHeight="1" outlineLevel="1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 t="str">
        <f t="shared" si="41"/>
        <v>-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 t="str">
        <f t="shared" si="41"/>
        <v>-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 t="str">
        <f t="shared" si="41"/>
        <v>-</v>
      </c>
    </row>
    <row r="78" spans="1:44" ht="12.75" hidden="1" customHeight="1" outlineLevel="1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 t="str">
        <f t="shared" si="41"/>
        <v>-</v>
      </c>
      <c r="AK78" s="12"/>
      <c r="AL78" s="12"/>
      <c r="AM78" s="12"/>
      <c r="AN78" s="12"/>
      <c r="AO78" s="12"/>
      <c r="AP78" s="12"/>
      <c r="AQ78" s="12"/>
      <c r="AR78" s="12"/>
    </row>
    <row r="79" spans="1:44" s="75" customFormat="1" ht="12.75" hidden="1" customHeight="1" collapsed="1">
      <c r="A79" s="175" t="s">
        <v>53</v>
      </c>
      <c r="B79" s="176"/>
      <c r="C79" s="177"/>
      <c r="D79" s="177"/>
      <c r="E79" s="177"/>
      <c r="F79" s="177"/>
      <c r="G79" s="177"/>
      <c r="H79" s="177"/>
      <c r="I79" s="178"/>
      <c r="J79" s="70">
        <f>SUM(J69:J78)</f>
        <v>0</v>
      </c>
      <c r="K79" s="70">
        <f>SUM(K69:K78)</f>
        <v>0</v>
      </c>
      <c r="L79" s="80"/>
      <c r="M79" s="70">
        <f>SUM(M69:M78)</f>
        <v>0</v>
      </c>
      <c r="N79" s="70">
        <f>SUM(N69:N78)</f>
        <v>0</v>
      </c>
      <c r="O79" s="70">
        <f>SUM(O69:O78)</f>
        <v>0</v>
      </c>
      <c r="P79" s="73"/>
      <c r="Q79" s="81"/>
      <c r="R79" s="70">
        <f t="shared" ref="R79:AH79" si="47">SUM(R69:R78)</f>
        <v>0</v>
      </c>
      <c r="S79" s="70">
        <f t="shared" si="47"/>
        <v>0</v>
      </c>
      <c r="T79" s="70">
        <f t="shared" si="47"/>
        <v>0</v>
      </c>
      <c r="U79" s="70">
        <f t="shared" si="47"/>
        <v>0</v>
      </c>
      <c r="V79" s="70">
        <f t="shared" si="47"/>
        <v>0</v>
      </c>
      <c r="W79" s="70">
        <f t="shared" si="47"/>
        <v>0</v>
      </c>
      <c r="X79" s="70">
        <f t="shared" si="47"/>
        <v>0</v>
      </c>
      <c r="Y79" s="70">
        <f t="shared" si="47"/>
        <v>0</v>
      </c>
      <c r="Z79" s="70">
        <f t="shared" si="47"/>
        <v>0</v>
      </c>
      <c r="AA79" s="70">
        <f t="shared" si="47"/>
        <v>0</v>
      </c>
      <c r="AB79" s="70">
        <f t="shared" si="47"/>
        <v>0</v>
      </c>
      <c r="AC79" s="70">
        <f t="shared" si="47"/>
        <v>0</v>
      </c>
      <c r="AD79" s="70">
        <f t="shared" si="47"/>
        <v>0</v>
      </c>
      <c r="AE79" s="70">
        <f t="shared" si="47"/>
        <v>0</v>
      </c>
      <c r="AF79" s="70">
        <f t="shared" si="47"/>
        <v>0</v>
      </c>
      <c r="AG79" s="70">
        <f t="shared" si="47"/>
        <v>0</v>
      </c>
      <c r="AH79" s="70">
        <f t="shared" si="47"/>
        <v>0</v>
      </c>
      <c r="AI79" s="74">
        <f>IF(ISERROR(AH79/J79),0,AH79/J79)</f>
        <v>0</v>
      </c>
      <c r="AJ79" s="74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>
      <c r="A80" s="182" t="s">
        <v>54</v>
      </c>
      <c r="B80" s="183"/>
      <c r="C80" s="183"/>
      <c r="D80" s="183"/>
      <c r="E80" s="184"/>
      <c r="F80" s="17"/>
      <c r="G80" s="18"/>
      <c r="H80" s="19"/>
      <c r="I80" s="19"/>
      <c r="J80" s="7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 t="str">
        <f t="shared" ref="AJ81:AJ90" si="49">IF(ISERROR(AH81/$AH$191),"-",AH81/$AH$191)</f>
        <v>-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 t="str">
        <f t="shared" si="49"/>
        <v>-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 t="str">
        <f t="shared" si="49"/>
        <v>-</v>
      </c>
    </row>
    <row r="84" spans="1:44" ht="12.75" hidden="1" customHeight="1" outlineLevel="1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 t="str">
        <f t="shared" si="49"/>
        <v>-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 t="str">
        <f t="shared" si="49"/>
        <v>-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 t="str">
        <f t="shared" si="49"/>
        <v>-</v>
      </c>
    </row>
    <row r="87" spans="1:44" ht="12.75" hidden="1" customHeight="1" outlineLevel="1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 t="str">
        <f t="shared" si="49"/>
        <v>-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 t="str">
        <f t="shared" si="49"/>
        <v>-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 t="str">
        <f t="shared" si="49"/>
        <v>-</v>
      </c>
    </row>
    <row r="90" spans="1:44" ht="12.75" hidden="1" customHeight="1" outlineLevel="1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 t="str">
        <f t="shared" si="49"/>
        <v>-</v>
      </c>
      <c r="AK90" s="12"/>
      <c r="AL90" s="12"/>
      <c r="AM90" s="12"/>
      <c r="AN90" s="12"/>
      <c r="AO90" s="12"/>
      <c r="AP90" s="12"/>
      <c r="AQ90" s="12"/>
      <c r="AR90" s="12"/>
    </row>
    <row r="91" spans="1:44" s="75" customFormat="1" ht="12.75" hidden="1" customHeight="1" collapsed="1">
      <c r="A91" s="175" t="s">
        <v>55</v>
      </c>
      <c r="B91" s="176"/>
      <c r="C91" s="177"/>
      <c r="D91" s="177"/>
      <c r="E91" s="177"/>
      <c r="F91" s="177"/>
      <c r="G91" s="177"/>
      <c r="H91" s="177"/>
      <c r="I91" s="178"/>
      <c r="J91" s="70">
        <f>SUM(J81:J90)</f>
        <v>0</v>
      </c>
      <c r="K91" s="70">
        <f>SUM(K81:K90)</f>
        <v>0</v>
      </c>
      <c r="L91" s="80"/>
      <c r="M91" s="70">
        <f>SUM(M81:M90)</f>
        <v>0</v>
      </c>
      <c r="N91" s="70">
        <f>SUM(N81:N90)</f>
        <v>0</v>
      </c>
      <c r="O91" s="70">
        <f>SUM(O81:O90)</f>
        <v>0</v>
      </c>
      <c r="P91" s="73"/>
      <c r="Q91" s="81"/>
      <c r="R91" s="70">
        <f t="shared" ref="R91:AH91" si="55">SUM(R81:R90)</f>
        <v>0</v>
      </c>
      <c r="S91" s="70">
        <f t="shared" si="55"/>
        <v>0</v>
      </c>
      <c r="T91" s="70">
        <f t="shared" si="55"/>
        <v>0</v>
      </c>
      <c r="U91" s="70">
        <f t="shared" si="55"/>
        <v>0</v>
      </c>
      <c r="V91" s="70">
        <f t="shared" si="55"/>
        <v>0</v>
      </c>
      <c r="W91" s="70">
        <f t="shared" si="55"/>
        <v>0</v>
      </c>
      <c r="X91" s="70">
        <f t="shared" si="55"/>
        <v>0</v>
      </c>
      <c r="Y91" s="70">
        <f t="shared" si="55"/>
        <v>0</v>
      </c>
      <c r="Z91" s="70">
        <f t="shared" si="55"/>
        <v>0</v>
      </c>
      <c r="AA91" s="70">
        <f t="shared" si="55"/>
        <v>0</v>
      </c>
      <c r="AB91" s="70">
        <f t="shared" si="55"/>
        <v>0</v>
      </c>
      <c r="AC91" s="70">
        <f t="shared" si="55"/>
        <v>0</v>
      </c>
      <c r="AD91" s="70">
        <f t="shared" si="55"/>
        <v>0</v>
      </c>
      <c r="AE91" s="70">
        <f t="shared" si="55"/>
        <v>0</v>
      </c>
      <c r="AF91" s="70">
        <f t="shared" si="55"/>
        <v>0</v>
      </c>
      <c r="AG91" s="70">
        <f t="shared" si="55"/>
        <v>0</v>
      </c>
      <c r="AH91" s="70">
        <f t="shared" si="55"/>
        <v>0</v>
      </c>
      <c r="AI91" s="74">
        <f>IF(ISERROR(AH91/J91),0,AH91/J91)</f>
        <v>0</v>
      </c>
      <c r="AJ91" s="74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>
      <c r="A92" s="182" t="s">
        <v>56</v>
      </c>
      <c r="B92" s="183"/>
      <c r="C92" s="183"/>
      <c r="D92" s="183"/>
      <c r="E92" s="184"/>
      <c r="F92" s="17"/>
      <c r="G92" s="18"/>
      <c r="H92" s="19"/>
      <c r="I92" s="19"/>
      <c r="J92" s="7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 t="str">
        <f t="shared" ref="AJ93:AJ102" si="57">IF(ISERROR(AH93/$AH$191),"-",AH93/$AH$191)</f>
        <v>-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 t="str">
        <f t="shared" si="57"/>
        <v>-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 t="str">
        <f t="shared" si="57"/>
        <v>-</v>
      </c>
    </row>
    <row r="96" spans="1:44" ht="12.75" hidden="1" customHeight="1" outlineLevel="1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 t="str">
        <f t="shared" si="57"/>
        <v>-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 t="str">
        <f t="shared" si="57"/>
        <v>-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 t="str">
        <f t="shared" si="57"/>
        <v>-</v>
      </c>
    </row>
    <row r="99" spans="1:44" ht="12.75" hidden="1" customHeight="1" outlineLevel="1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 t="str">
        <f t="shared" si="57"/>
        <v>-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 t="str">
        <f t="shared" si="57"/>
        <v>-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 t="str">
        <f t="shared" si="57"/>
        <v>-</v>
      </c>
    </row>
    <row r="102" spans="1:44" ht="12.75" hidden="1" customHeight="1" outlineLevel="1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 t="str">
        <f t="shared" si="57"/>
        <v>-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5" customFormat="1" ht="12.75" hidden="1" customHeight="1" collapsed="1">
      <c r="A103" s="175" t="s">
        <v>57</v>
      </c>
      <c r="B103" s="176"/>
      <c r="C103" s="177"/>
      <c r="D103" s="177"/>
      <c r="E103" s="177"/>
      <c r="F103" s="177"/>
      <c r="G103" s="177"/>
      <c r="H103" s="177"/>
      <c r="I103" s="178"/>
      <c r="J103" s="70">
        <f>SUM(J93:J102)</f>
        <v>0</v>
      </c>
      <c r="K103" s="70">
        <f>SUM(K93:K102)</f>
        <v>0</v>
      </c>
      <c r="L103" s="80"/>
      <c r="M103" s="70">
        <f>SUM(M93:M102)</f>
        <v>0</v>
      </c>
      <c r="N103" s="70">
        <f>SUM(N93:N102)</f>
        <v>0</v>
      </c>
      <c r="O103" s="70">
        <f>SUM(O93:O102)</f>
        <v>0</v>
      </c>
      <c r="P103" s="73"/>
      <c r="Q103" s="81"/>
      <c r="R103" s="70">
        <f t="shared" ref="R103:AH103" si="63">SUM(R93:R102)</f>
        <v>0</v>
      </c>
      <c r="S103" s="70">
        <f t="shared" si="63"/>
        <v>0</v>
      </c>
      <c r="T103" s="70">
        <f t="shared" si="63"/>
        <v>0</v>
      </c>
      <c r="U103" s="70">
        <f t="shared" si="63"/>
        <v>0</v>
      </c>
      <c r="V103" s="70">
        <f t="shared" si="63"/>
        <v>0</v>
      </c>
      <c r="W103" s="70">
        <f t="shared" si="63"/>
        <v>0</v>
      </c>
      <c r="X103" s="70">
        <f t="shared" si="63"/>
        <v>0</v>
      </c>
      <c r="Y103" s="70">
        <f t="shared" si="63"/>
        <v>0</v>
      </c>
      <c r="Z103" s="70">
        <f t="shared" si="63"/>
        <v>0</v>
      </c>
      <c r="AA103" s="70">
        <f t="shared" si="63"/>
        <v>0</v>
      </c>
      <c r="AB103" s="70">
        <f t="shared" si="63"/>
        <v>0</v>
      </c>
      <c r="AC103" s="70">
        <f t="shared" si="63"/>
        <v>0</v>
      </c>
      <c r="AD103" s="70">
        <f t="shared" si="63"/>
        <v>0</v>
      </c>
      <c r="AE103" s="70">
        <f t="shared" si="63"/>
        <v>0</v>
      </c>
      <c r="AF103" s="70">
        <f t="shared" si="63"/>
        <v>0</v>
      </c>
      <c r="AG103" s="70">
        <f t="shared" si="63"/>
        <v>0</v>
      </c>
      <c r="AH103" s="70">
        <f t="shared" si="63"/>
        <v>0</v>
      </c>
      <c r="AI103" s="74">
        <f>IF(ISERROR(AH103/J103),0,AH103/J103)</f>
        <v>0</v>
      </c>
      <c r="AJ103" s="74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>
      <c r="A104" s="182" t="s">
        <v>58</v>
      </c>
      <c r="B104" s="183"/>
      <c r="C104" s="183"/>
      <c r="D104" s="183"/>
      <c r="E104" s="184"/>
      <c r="F104" s="17"/>
      <c r="G104" s="18"/>
      <c r="H104" s="19"/>
      <c r="I104" s="19"/>
      <c r="J104" s="7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6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 t="str">
        <f t="shared" ref="AJ105:AJ114" si="66">IF(ISERROR(AH105/$AH$191),"-",AH105/$AH$191)</f>
        <v>-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 t="str">
        <f t="shared" si="66"/>
        <v>-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 t="str">
        <f t="shared" si="66"/>
        <v>-</v>
      </c>
    </row>
    <row r="108" spans="1:44" ht="12.75" hidden="1" customHeight="1" outlineLevel="1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 t="str">
        <f t="shared" si="66"/>
        <v>-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 t="str">
        <f t="shared" si="66"/>
        <v>-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 t="str">
        <f t="shared" si="66"/>
        <v>-</v>
      </c>
    </row>
    <row r="111" spans="1:44" ht="12.75" hidden="1" customHeight="1" outlineLevel="1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 t="str">
        <f t="shared" si="66"/>
        <v>-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 t="str">
        <f t="shared" si="66"/>
        <v>-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 t="str">
        <f t="shared" si="66"/>
        <v>-</v>
      </c>
    </row>
    <row r="114" spans="1:44" ht="12.75" hidden="1" customHeight="1" outlineLevel="1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 t="str">
        <f t="shared" si="66"/>
        <v>-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5" customFormat="1" ht="12.75" hidden="1" customHeight="1" collapsed="1">
      <c r="A115" s="175" t="s">
        <v>59</v>
      </c>
      <c r="B115" s="176"/>
      <c r="C115" s="177"/>
      <c r="D115" s="177"/>
      <c r="E115" s="177"/>
      <c r="F115" s="177"/>
      <c r="G115" s="177"/>
      <c r="H115" s="177"/>
      <c r="I115" s="178"/>
      <c r="J115" s="70">
        <f>SUM(J105:J114)</f>
        <v>0</v>
      </c>
      <c r="K115" s="70">
        <f>SUM(K105:K114)</f>
        <v>0</v>
      </c>
      <c r="L115" s="80"/>
      <c r="M115" s="70">
        <f>SUM(M105:M114)</f>
        <v>0</v>
      </c>
      <c r="N115" s="70">
        <f>SUM(N105:N114)</f>
        <v>0</v>
      </c>
      <c r="O115" s="70">
        <f>SUM(O105:O114)</f>
        <v>0</v>
      </c>
      <c r="P115" s="73"/>
      <c r="Q115" s="81"/>
      <c r="R115" s="70">
        <f t="shared" ref="R115:AH115" si="71">SUM(R105:R114)</f>
        <v>0</v>
      </c>
      <c r="S115" s="70">
        <f t="shared" si="71"/>
        <v>0</v>
      </c>
      <c r="T115" s="70">
        <f t="shared" si="71"/>
        <v>0</v>
      </c>
      <c r="U115" s="70">
        <f t="shared" si="71"/>
        <v>0</v>
      </c>
      <c r="V115" s="70">
        <f t="shared" si="71"/>
        <v>0</v>
      </c>
      <c r="W115" s="70">
        <f t="shared" si="71"/>
        <v>0</v>
      </c>
      <c r="X115" s="70">
        <f t="shared" si="71"/>
        <v>0</v>
      </c>
      <c r="Y115" s="70">
        <f t="shared" si="71"/>
        <v>0</v>
      </c>
      <c r="Z115" s="70">
        <f t="shared" si="71"/>
        <v>0</v>
      </c>
      <c r="AA115" s="70">
        <f t="shared" si="71"/>
        <v>0</v>
      </c>
      <c r="AB115" s="70">
        <f t="shared" si="71"/>
        <v>0</v>
      </c>
      <c r="AC115" s="70">
        <f t="shared" si="71"/>
        <v>0</v>
      </c>
      <c r="AD115" s="70">
        <f t="shared" si="71"/>
        <v>0</v>
      </c>
      <c r="AE115" s="70">
        <f t="shared" si="71"/>
        <v>0</v>
      </c>
      <c r="AF115" s="70">
        <f t="shared" si="71"/>
        <v>0</v>
      </c>
      <c r="AG115" s="70">
        <f t="shared" si="71"/>
        <v>0</v>
      </c>
      <c r="AH115" s="70">
        <f t="shared" si="71"/>
        <v>0</v>
      </c>
      <c r="AI115" s="74">
        <f>IF(ISERROR(AH115/J115),0,AH115/J115)</f>
        <v>0</v>
      </c>
      <c r="AJ115" s="74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>
      <c r="A116" s="182" t="s">
        <v>60</v>
      </c>
      <c r="B116" s="183"/>
      <c r="C116" s="183"/>
      <c r="D116" s="183"/>
      <c r="E116" s="184"/>
      <c r="F116" s="17"/>
      <c r="G116" s="18"/>
      <c r="H116" s="19"/>
      <c r="I116" s="19"/>
      <c r="J116" s="7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6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 t="str">
        <f t="shared" ref="AJ117:AJ126" si="74">IF(ISERROR(AH117/$AH$191),"-",AH117/$AH$191)</f>
        <v>-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 t="str">
        <f t="shared" si="74"/>
        <v>-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 t="str">
        <f t="shared" si="74"/>
        <v>-</v>
      </c>
    </row>
    <row r="120" spans="1:44" ht="12.75" hidden="1" customHeight="1" outlineLevel="1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 t="str">
        <f t="shared" si="74"/>
        <v>-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 t="str">
        <f t="shared" si="74"/>
        <v>-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 t="str">
        <f t="shared" si="74"/>
        <v>-</v>
      </c>
    </row>
    <row r="123" spans="1:44" ht="12.75" hidden="1" customHeight="1" outlineLevel="1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 t="str">
        <f t="shared" si="74"/>
        <v>-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 t="str">
        <f t="shared" si="74"/>
        <v>-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 t="str">
        <f t="shared" si="74"/>
        <v>-</v>
      </c>
    </row>
    <row r="126" spans="1:44" ht="12.75" hidden="1" customHeight="1" outlineLevel="1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 t="str">
        <f t="shared" si="74"/>
        <v>-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5" customFormat="1" ht="12.75" hidden="1" customHeight="1" collapsed="1">
      <c r="A127" s="175" t="s">
        <v>61</v>
      </c>
      <c r="B127" s="176"/>
      <c r="C127" s="177"/>
      <c r="D127" s="177"/>
      <c r="E127" s="177"/>
      <c r="F127" s="177"/>
      <c r="G127" s="177"/>
      <c r="H127" s="177"/>
      <c r="I127" s="178"/>
      <c r="J127" s="70">
        <f>SUM(J117:J126)</f>
        <v>0</v>
      </c>
      <c r="K127" s="70">
        <f>SUM(K117:K126)</f>
        <v>0</v>
      </c>
      <c r="L127" s="80"/>
      <c r="M127" s="70">
        <f>SUM(M117:M126)</f>
        <v>0</v>
      </c>
      <c r="N127" s="70">
        <f>SUM(N117:N126)</f>
        <v>0</v>
      </c>
      <c r="O127" s="70">
        <f>SUM(O117:O126)</f>
        <v>0</v>
      </c>
      <c r="P127" s="73"/>
      <c r="Q127" s="81"/>
      <c r="R127" s="70">
        <f t="shared" ref="R127:AH127" si="79">SUM(R117:R126)</f>
        <v>0</v>
      </c>
      <c r="S127" s="70">
        <f t="shared" si="79"/>
        <v>0</v>
      </c>
      <c r="T127" s="70">
        <f t="shared" si="79"/>
        <v>0</v>
      </c>
      <c r="U127" s="70">
        <f t="shared" si="79"/>
        <v>0</v>
      </c>
      <c r="V127" s="70">
        <f t="shared" si="79"/>
        <v>0</v>
      </c>
      <c r="W127" s="70">
        <f t="shared" si="79"/>
        <v>0</v>
      </c>
      <c r="X127" s="70">
        <f t="shared" si="79"/>
        <v>0</v>
      </c>
      <c r="Y127" s="70">
        <f t="shared" si="79"/>
        <v>0</v>
      </c>
      <c r="Z127" s="70">
        <f t="shared" si="79"/>
        <v>0</v>
      </c>
      <c r="AA127" s="70">
        <f t="shared" si="79"/>
        <v>0</v>
      </c>
      <c r="AB127" s="70">
        <f t="shared" si="79"/>
        <v>0</v>
      </c>
      <c r="AC127" s="70">
        <f t="shared" si="79"/>
        <v>0</v>
      </c>
      <c r="AD127" s="70">
        <f t="shared" si="79"/>
        <v>0</v>
      </c>
      <c r="AE127" s="70">
        <f t="shared" si="79"/>
        <v>0</v>
      </c>
      <c r="AF127" s="70">
        <f t="shared" si="79"/>
        <v>0</v>
      </c>
      <c r="AG127" s="70">
        <f t="shared" si="79"/>
        <v>0</v>
      </c>
      <c r="AH127" s="70">
        <f t="shared" si="79"/>
        <v>0</v>
      </c>
      <c r="AI127" s="74">
        <f>IF(ISERROR(AH127/J127),0,AH127/J127)</f>
        <v>0</v>
      </c>
      <c r="AJ127" s="74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>
      <c r="A128" s="182" t="s">
        <v>62</v>
      </c>
      <c r="B128" s="183"/>
      <c r="C128" s="183"/>
      <c r="D128" s="183"/>
      <c r="E128" s="184"/>
      <c r="F128" s="17"/>
      <c r="G128" s="18"/>
      <c r="H128" s="19"/>
      <c r="I128" s="19"/>
      <c r="J128" s="7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 t="str">
        <f t="shared" ref="AJ129:AJ138" si="81">IF(ISERROR(AH129/$AH$191),"-",AH129/$AH$191)</f>
        <v>-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 t="str">
        <f t="shared" si="81"/>
        <v>-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 t="str">
        <f t="shared" si="81"/>
        <v>-</v>
      </c>
    </row>
    <row r="132" spans="1:44" ht="12.75" hidden="1" customHeight="1" outlineLevel="1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 t="str">
        <f t="shared" si="81"/>
        <v>-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 t="str">
        <f t="shared" si="81"/>
        <v>-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 t="str">
        <f t="shared" si="81"/>
        <v>-</v>
      </c>
    </row>
    <row r="135" spans="1:44" ht="12.75" hidden="1" customHeight="1" outlineLevel="1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 t="str">
        <f t="shared" si="81"/>
        <v>-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 t="str">
        <f t="shared" si="81"/>
        <v>-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 t="str">
        <f t="shared" si="81"/>
        <v>-</v>
      </c>
    </row>
    <row r="138" spans="1:44" ht="12.75" hidden="1" customHeight="1" outlineLevel="1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 t="str">
        <f t="shared" si="81"/>
        <v>-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5" customFormat="1" ht="12.75" hidden="1" customHeight="1" collapsed="1">
      <c r="A139" s="185" t="s">
        <v>63</v>
      </c>
      <c r="B139" s="185"/>
      <c r="C139" s="185"/>
      <c r="D139" s="185"/>
      <c r="E139" s="185"/>
      <c r="F139" s="185"/>
      <c r="G139" s="185"/>
      <c r="H139" s="185"/>
      <c r="I139" s="185"/>
      <c r="J139" s="70">
        <v>0</v>
      </c>
      <c r="K139" s="70">
        <v>0</v>
      </c>
      <c r="L139" s="80"/>
      <c r="M139" s="70">
        <f>SUM(M129:M138)</f>
        <v>0</v>
      </c>
      <c r="N139" s="70">
        <f>SUM(N129:N138)</f>
        <v>0</v>
      </c>
      <c r="O139" s="70">
        <f>SUM(O129:O138)</f>
        <v>0</v>
      </c>
      <c r="P139" s="73"/>
      <c r="Q139" s="81"/>
      <c r="R139" s="70">
        <f t="shared" ref="R139:AH139" si="87">SUM(R129:R138)</f>
        <v>0</v>
      </c>
      <c r="S139" s="70">
        <f t="shared" si="87"/>
        <v>0</v>
      </c>
      <c r="T139" s="70">
        <f t="shared" si="87"/>
        <v>0</v>
      </c>
      <c r="U139" s="70">
        <f t="shared" si="87"/>
        <v>0</v>
      </c>
      <c r="V139" s="70">
        <f t="shared" si="87"/>
        <v>0</v>
      </c>
      <c r="W139" s="70">
        <f t="shared" si="87"/>
        <v>0</v>
      </c>
      <c r="X139" s="70">
        <f t="shared" si="87"/>
        <v>0</v>
      </c>
      <c r="Y139" s="70">
        <f t="shared" si="87"/>
        <v>0</v>
      </c>
      <c r="Z139" s="70">
        <f t="shared" si="87"/>
        <v>0</v>
      </c>
      <c r="AA139" s="70">
        <f t="shared" si="87"/>
        <v>0</v>
      </c>
      <c r="AB139" s="70">
        <f t="shared" si="87"/>
        <v>0</v>
      </c>
      <c r="AC139" s="70">
        <f t="shared" si="87"/>
        <v>0</v>
      </c>
      <c r="AD139" s="70">
        <f t="shared" si="87"/>
        <v>0</v>
      </c>
      <c r="AE139" s="70">
        <f t="shared" si="87"/>
        <v>0</v>
      </c>
      <c r="AF139" s="70">
        <f t="shared" si="87"/>
        <v>0</v>
      </c>
      <c r="AG139" s="70">
        <f t="shared" si="87"/>
        <v>0</v>
      </c>
      <c r="AH139" s="70">
        <f t="shared" si="87"/>
        <v>0</v>
      </c>
      <c r="AI139" s="74">
        <f>IF(ISERROR(AH139/J139),0,AH139/J139)</f>
        <v>0</v>
      </c>
      <c r="AJ139" s="74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>
      <c r="A140" s="186" t="s">
        <v>64</v>
      </c>
      <c r="B140" s="187"/>
      <c r="C140" s="187"/>
      <c r="D140" s="187"/>
      <c r="E140" s="188"/>
      <c r="F140" s="42"/>
      <c r="G140" s="43"/>
      <c r="H140" s="44"/>
      <c r="I140" s="44"/>
      <c r="J140" s="7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 t="str">
        <f t="shared" ref="AJ141:AJ150" si="89">IF(ISERROR(AH141/$AH$191),"-",AH141/$AH$191)</f>
        <v>-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 t="str">
        <f t="shared" si="89"/>
        <v>-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 t="str">
        <f t="shared" si="89"/>
        <v>-</v>
      </c>
    </row>
    <row r="144" spans="1:44" ht="12.75" hidden="1" customHeight="1" outlineLevel="1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 t="str">
        <f t="shared" si="89"/>
        <v>-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 t="str">
        <f t="shared" si="89"/>
        <v>-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 t="str">
        <f t="shared" si="89"/>
        <v>-</v>
      </c>
    </row>
    <row r="147" spans="1:44" ht="12.75" hidden="1" customHeight="1" outlineLevel="1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 t="str">
        <f t="shared" si="89"/>
        <v>-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 t="str">
        <f t="shared" si="89"/>
        <v>-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 t="str">
        <f t="shared" si="89"/>
        <v>-</v>
      </c>
    </row>
    <row r="150" spans="1:44" ht="12.75" hidden="1" customHeight="1" outlineLevel="1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 t="str">
        <f t="shared" si="89"/>
        <v>-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5" customFormat="1" ht="12.75" hidden="1" customHeight="1" collapsed="1">
      <c r="A151" s="175" t="s">
        <v>65</v>
      </c>
      <c r="B151" s="177"/>
      <c r="C151" s="177"/>
      <c r="D151" s="177"/>
      <c r="E151" s="177"/>
      <c r="F151" s="177"/>
      <c r="G151" s="177"/>
      <c r="H151" s="177"/>
      <c r="I151" s="178"/>
      <c r="J151" s="70">
        <f>SUM(J141:J150)</f>
        <v>0</v>
      </c>
      <c r="K151" s="70">
        <f>SUM(K141:K150)</f>
        <v>0</v>
      </c>
      <c r="L151" s="80"/>
      <c r="M151" s="70">
        <f>SUM(M141:M150)</f>
        <v>0</v>
      </c>
      <c r="N151" s="70">
        <f>SUM(N141:N150)</f>
        <v>0</v>
      </c>
      <c r="O151" s="70">
        <f>SUM(O141:O150)</f>
        <v>0</v>
      </c>
      <c r="P151" s="73"/>
      <c r="Q151" s="81"/>
      <c r="R151" s="70">
        <f t="shared" ref="R151:AH151" si="95">SUM(R141:R150)</f>
        <v>0</v>
      </c>
      <c r="S151" s="70">
        <f t="shared" si="95"/>
        <v>0</v>
      </c>
      <c r="T151" s="70">
        <f t="shared" si="95"/>
        <v>0</v>
      </c>
      <c r="U151" s="70">
        <f t="shared" si="95"/>
        <v>0</v>
      </c>
      <c r="V151" s="70">
        <f t="shared" si="95"/>
        <v>0</v>
      </c>
      <c r="W151" s="70">
        <f t="shared" si="95"/>
        <v>0</v>
      </c>
      <c r="X151" s="70">
        <f t="shared" si="95"/>
        <v>0</v>
      </c>
      <c r="Y151" s="70">
        <f t="shared" si="95"/>
        <v>0</v>
      </c>
      <c r="Z151" s="70">
        <f t="shared" si="95"/>
        <v>0</v>
      </c>
      <c r="AA151" s="70">
        <f t="shared" si="95"/>
        <v>0</v>
      </c>
      <c r="AB151" s="70">
        <f t="shared" si="95"/>
        <v>0</v>
      </c>
      <c r="AC151" s="70">
        <f t="shared" si="95"/>
        <v>0</v>
      </c>
      <c r="AD151" s="70">
        <f t="shared" si="95"/>
        <v>0</v>
      </c>
      <c r="AE151" s="70">
        <f t="shared" si="95"/>
        <v>0</v>
      </c>
      <c r="AF151" s="70">
        <f t="shared" si="95"/>
        <v>0</v>
      </c>
      <c r="AG151" s="70">
        <f t="shared" si="95"/>
        <v>0</v>
      </c>
      <c r="AH151" s="70">
        <f t="shared" si="95"/>
        <v>0</v>
      </c>
      <c r="AI151" s="74">
        <f>IF(ISERROR(AH151/J151),0,AH151/J151)</f>
        <v>0</v>
      </c>
      <c r="AJ151" s="74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>
      <c r="A152" s="182" t="s">
        <v>66</v>
      </c>
      <c r="B152" s="183"/>
      <c r="C152" s="183"/>
      <c r="D152" s="183"/>
      <c r="E152" s="184"/>
      <c r="F152" s="17"/>
      <c r="G152" s="18"/>
      <c r="H152" s="19"/>
      <c r="I152" s="19"/>
      <c r="J152" s="7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 t="str">
        <f t="shared" ref="AJ153:AJ162" si="97">IF(ISERROR(AH153/$AH$191),"-",AH153/$AH$191)</f>
        <v>-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 t="str">
        <f t="shared" si="97"/>
        <v>-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 t="str">
        <f t="shared" si="97"/>
        <v>-</v>
      </c>
    </row>
    <row r="156" spans="1:44" ht="12.75" hidden="1" customHeight="1" outlineLevel="1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 t="str">
        <f t="shared" si="97"/>
        <v>-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 t="str">
        <f t="shared" si="97"/>
        <v>-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 t="str">
        <f t="shared" si="97"/>
        <v>-</v>
      </c>
    </row>
    <row r="159" spans="1:44" ht="12.75" hidden="1" customHeight="1" outlineLevel="1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 t="str">
        <f t="shared" si="97"/>
        <v>-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 t="str">
        <f t="shared" si="97"/>
        <v>-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 t="str">
        <f t="shared" si="97"/>
        <v>-</v>
      </c>
    </row>
    <row r="162" spans="1:44" ht="12.75" hidden="1" customHeight="1" outlineLevel="1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 t="str">
        <f t="shared" si="97"/>
        <v>-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5" customFormat="1" ht="12.75" hidden="1" customHeight="1" collapsed="1">
      <c r="A163" s="175" t="s">
        <v>67</v>
      </c>
      <c r="B163" s="177"/>
      <c r="C163" s="177"/>
      <c r="D163" s="177"/>
      <c r="E163" s="177"/>
      <c r="F163" s="177"/>
      <c r="G163" s="177"/>
      <c r="H163" s="177"/>
      <c r="I163" s="178"/>
      <c r="J163" s="70">
        <f>SUM(J153:J162)</f>
        <v>0</v>
      </c>
      <c r="K163" s="70">
        <f>SUM(K153:K162)</f>
        <v>0</v>
      </c>
      <c r="L163" s="80"/>
      <c r="M163" s="70">
        <f>SUM(M153:M162)</f>
        <v>0</v>
      </c>
      <c r="N163" s="70">
        <f>SUM(N153:N162)</f>
        <v>0</v>
      </c>
      <c r="O163" s="70">
        <f>SUM(O153:O162)</f>
        <v>0</v>
      </c>
      <c r="P163" s="73"/>
      <c r="Q163" s="81"/>
      <c r="R163" s="70">
        <f t="shared" ref="R163:AH163" si="103">SUM(R153:R162)</f>
        <v>0</v>
      </c>
      <c r="S163" s="70">
        <f t="shared" si="103"/>
        <v>0</v>
      </c>
      <c r="T163" s="70">
        <f t="shared" si="103"/>
        <v>0</v>
      </c>
      <c r="U163" s="70">
        <f t="shared" si="103"/>
        <v>0</v>
      </c>
      <c r="V163" s="70">
        <f t="shared" si="103"/>
        <v>0</v>
      </c>
      <c r="W163" s="70">
        <f t="shared" si="103"/>
        <v>0</v>
      </c>
      <c r="X163" s="70">
        <f t="shared" si="103"/>
        <v>0</v>
      </c>
      <c r="Y163" s="70">
        <f t="shared" si="103"/>
        <v>0</v>
      </c>
      <c r="Z163" s="70">
        <f t="shared" si="103"/>
        <v>0</v>
      </c>
      <c r="AA163" s="70">
        <f t="shared" si="103"/>
        <v>0</v>
      </c>
      <c r="AB163" s="70">
        <f t="shared" si="103"/>
        <v>0</v>
      </c>
      <c r="AC163" s="70">
        <f t="shared" si="103"/>
        <v>0</v>
      </c>
      <c r="AD163" s="70">
        <f t="shared" si="103"/>
        <v>0</v>
      </c>
      <c r="AE163" s="70">
        <f t="shared" si="103"/>
        <v>0</v>
      </c>
      <c r="AF163" s="70">
        <f t="shared" si="103"/>
        <v>0</v>
      </c>
      <c r="AG163" s="70">
        <f t="shared" si="103"/>
        <v>0</v>
      </c>
      <c r="AH163" s="70">
        <f t="shared" si="103"/>
        <v>0</v>
      </c>
      <c r="AI163" s="74">
        <f>IF(ISERROR(AH163/J163),0,AH163/J163)</f>
        <v>0</v>
      </c>
      <c r="AJ163" s="74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>
      <c r="A164" s="182" t="s">
        <v>68</v>
      </c>
      <c r="B164" s="183"/>
      <c r="C164" s="183"/>
      <c r="D164" s="183"/>
      <c r="E164" s="184"/>
      <c r="F164" s="17"/>
      <c r="G164" s="18"/>
      <c r="H164" s="19"/>
      <c r="I164" s="19"/>
      <c r="J164" s="7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 t="str">
        <f t="shared" ref="AJ165:AJ174" si="105">IF(ISERROR(AH165/$AH$191),"-",AH165/$AH$191)</f>
        <v>-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 t="str">
        <f t="shared" si="105"/>
        <v>-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 t="str">
        <f t="shared" si="105"/>
        <v>-</v>
      </c>
    </row>
    <row r="168" spans="1:44" ht="12.75" hidden="1" customHeight="1" outlineLevel="1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 t="str">
        <f t="shared" si="105"/>
        <v>-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 t="str">
        <f t="shared" si="105"/>
        <v>-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 t="str">
        <f t="shared" si="105"/>
        <v>-</v>
      </c>
    </row>
    <row r="171" spans="1:44" ht="12.75" hidden="1" customHeight="1" outlineLevel="1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 t="str">
        <f t="shared" si="105"/>
        <v>-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 t="str">
        <f t="shared" si="105"/>
        <v>-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 t="str">
        <f t="shared" si="105"/>
        <v>-</v>
      </c>
    </row>
    <row r="174" spans="1:44" ht="12.75" hidden="1" customHeight="1" outlineLevel="1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 t="str">
        <f t="shared" si="105"/>
        <v>-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5" customFormat="1" ht="12.75" hidden="1" customHeight="1" collapsed="1">
      <c r="A175" s="175" t="s">
        <v>69</v>
      </c>
      <c r="B175" s="177"/>
      <c r="C175" s="177"/>
      <c r="D175" s="177"/>
      <c r="E175" s="177"/>
      <c r="F175" s="177"/>
      <c r="G175" s="177"/>
      <c r="H175" s="177"/>
      <c r="I175" s="178"/>
      <c r="J175" s="70">
        <f>SUM(J165:J174)</f>
        <v>0</v>
      </c>
      <c r="K175" s="70">
        <f>SUM(K165:K174)</f>
        <v>0</v>
      </c>
      <c r="L175" s="80"/>
      <c r="M175" s="70">
        <f>SUM(M165:M174)</f>
        <v>0</v>
      </c>
      <c r="N175" s="70">
        <f>SUM(N165:N174)</f>
        <v>0</v>
      </c>
      <c r="O175" s="70">
        <f>SUM(O165:O174)</f>
        <v>0</v>
      </c>
      <c r="P175" s="73"/>
      <c r="Q175" s="81"/>
      <c r="R175" s="70">
        <f t="shared" ref="R175:AH175" si="111">SUM(R165:R174)</f>
        <v>0</v>
      </c>
      <c r="S175" s="70">
        <f t="shared" si="111"/>
        <v>0</v>
      </c>
      <c r="T175" s="70">
        <f t="shared" si="111"/>
        <v>0</v>
      </c>
      <c r="U175" s="70">
        <f t="shared" si="111"/>
        <v>0</v>
      </c>
      <c r="V175" s="70">
        <f t="shared" si="111"/>
        <v>0</v>
      </c>
      <c r="W175" s="70">
        <f t="shared" si="111"/>
        <v>0</v>
      </c>
      <c r="X175" s="70">
        <f t="shared" si="111"/>
        <v>0</v>
      </c>
      <c r="Y175" s="70">
        <f t="shared" si="111"/>
        <v>0</v>
      </c>
      <c r="Z175" s="70">
        <f t="shared" si="111"/>
        <v>0</v>
      </c>
      <c r="AA175" s="70">
        <f t="shared" si="111"/>
        <v>0</v>
      </c>
      <c r="AB175" s="70">
        <f t="shared" si="111"/>
        <v>0</v>
      </c>
      <c r="AC175" s="70">
        <f t="shared" si="111"/>
        <v>0</v>
      </c>
      <c r="AD175" s="70">
        <f t="shared" si="111"/>
        <v>0</v>
      </c>
      <c r="AE175" s="70">
        <f t="shared" si="111"/>
        <v>0</v>
      </c>
      <c r="AF175" s="70">
        <f t="shared" si="111"/>
        <v>0</v>
      </c>
      <c r="AG175" s="70">
        <f t="shared" si="111"/>
        <v>0</v>
      </c>
      <c r="AH175" s="70">
        <f t="shared" si="111"/>
        <v>0</v>
      </c>
      <c r="AI175" s="74">
        <f>IF(ISERROR(AH175/J175),0,AH175/J175)</f>
        <v>0</v>
      </c>
      <c r="AJ175" s="74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>
      <c r="A176" s="182" t="s">
        <v>70</v>
      </c>
      <c r="B176" s="183"/>
      <c r="C176" s="183"/>
      <c r="D176" s="183"/>
      <c r="E176" s="184"/>
      <c r="F176" s="17"/>
      <c r="G176" s="18"/>
      <c r="H176" s="19"/>
      <c r="I176" s="19"/>
      <c r="J176" s="7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 t="str">
        <f t="shared" ref="AJ177:AJ186" si="113">IF(ISERROR(AH177/$AH$191),"-",AH177/$AH$191)</f>
        <v>-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 t="str">
        <f t="shared" si="113"/>
        <v>-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 t="str">
        <f t="shared" si="113"/>
        <v>-</v>
      </c>
    </row>
    <row r="180" spans="1:44" ht="12.75" hidden="1" customHeight="1" outlineLevel="1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 t="str">
        <f t="shared" si="113"/>
        <v>-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 t="str">
        <f t="shared" si="113"/>
        <v>-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 t="str">
        <f t="shared" si="113"/>
        <v>-</v>
      </c>
    </row>
    <row r="183" spans="1:44" ht="12.75" hidden="1" customHeight="1" outlineLevel="1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 t="str">
        <f t="shared" si="113"/>
        <v>-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 t="str">
        <f t="shared" si="113"/>
        <v>-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 t="str">
        <f t="shared" si="113"/>
        <v>-</v>
      </c>
    </row>
    <row r="186" spans="1:44" ht="12.75" hidden="1" customHeight="1" outlineLevel="1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 t="str">
        <f t="shared" si="113"/>
        <v>-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5" customFormat="1" ht="12.75" hidden="1" customHeight="1" collapsed="1">
      <c r="A187" s="175" t="s">
        <v>71</v>
      </c>
      <c r="B187" s="177"/>
      <c r="C187" s="177"/>
      <c r="D187" s="177"/>
      <c r="E187" s="177"/>
      <c r="F187" s="177"/>
      <c r="G187" s="177"/>
      <c r="H187" s="177"/>
      <c r="I187" s="178"/>
      <c r="J187" s="70">
        <f>SUM(J177:J186)</f>
        <v>0</v>
      </c>
      <c r="K187" s="70">
        <f>SUM(K177:K186)</f>
        <v>0</v>
      </c>
      <c r="L187" s="80"/>
      <c r="M187" s="70">
        <f>SUM(M177:M186)</f>
        <v>0</v>
      </c>
      <c r="N187" s="70">
        <f>SUM(N177:N186)</f>
        <v>0</v>
      </c>
      <c r="O187" s="70">
        <f>SUM(O177:O186)</f>
        <v>0</v>
      </c>
      <c r="P187" s="73"/>
      <c r="Q187" s="81"/>
      <c r="R187" s="70">
        <f t="shared" ref="R187:AH187" si="119">SUM(R177:R186)</f>
        <v>0</v>
      </c>
      <c r="S187" s="70">
        <f t="shared" si="119"/>
        <v>0</v>
      </c>
      <c r="T187" s="70">
        <f t="shared" si="119"/>
        <v>0</v>
      </c>
      <c r="U187" s="70">
        <f t="shared" si="119"/>
        <v>0</v>
      </c>
      <c r="V187" s="70">
        <f t="shared" si="119"/>
        <v>0</v>
      </c>
      <c r="W187" s="70">
        <f t="shared" si="119"/>
        <v>0</v>
      </c>
      <c r="X187" s="70">
        <f t="shared" si="119"/>
        <v>0</v>
      </c>
      <c r="Y187" s="70">
        <f t="shared" si="119"/>
        <v>0</v>
      </c>
      <c r="Z187" s="70">
        <f t="shared" si="119"/>
        <v>0</v>
      </c>
      <c r="AA187" s="70">
        <f t="shared" si="119"/>
        <v>0</v>
      </c>
      <c r="AB187" s="70">
        <f t="shared" si="119"/>
        <v>0</v>
      </c>
      <c r="AC187" s="70">
        <f t="shared" si="119"/>
        <v>0</v>
      </c>
      <c r="AD187" s="70">
        <f t="shared" si="119"/>
        <v>0</v>
      </c>
      <c r="AE187" s="70">
        <f t="shared" si="119"/>
        <v>0</v>
      </c>
      <c r="AF187" s="70">
        <f t="shared" si="119"/>
        <v>0</v>
      </c>
      <c r="AG187" s="70">
        <f t="shared" si="119"/>
        <v>0</v>
      </c>
      <c r="AH187" s="70">
        <f t="shared" si="119"/>
        <v>0</v>
      </c>
      <c r="AI187" s="74">
        <f>IF(ISERROR(AH187/J187),0,AH187/J187)</f>
        <v>0</v>
      </c>
      <c r="AJ187" s="74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136" t="s">
        <v>72</v>
      </c>
      <c r="B188" s="137"/>
      <c r="C188" s="137"/>
      <c r="D188" s="137"/>
      <c r="E188" s="138"/>
      <c r="F188" s="17"/>
      <c r="G188" s="18"/>
      <c r="H188" s="19"/>
      <c r="I188" s="19"/>
      <c r="J188" s="160">
        <v>2316245000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>
      <c r="A189" s="26">
        <v>1</v>
      </c>
      <c r="B189" s="26"/>
      <c r="C189" s="105"/>
      <c r="D189" s="55"/>
      <c r="E189" s="15" t="s">
        <v>108</v>
      </c>
      <c r="F189" s="82" t="s">
        <v>109</v>
      </c>
      <c r="G189" s="63" t="s">
        <v>110</v>
      </c>
      <c r="H189" s="69"/>
      <c r="I189" s="2">
        <v>43100</v>
      </c>
      <c r="J189" s="161"/>
      <c r="K189" s="58">
        <v>2316245000</v>
      </c>
      <c r="L189" s="1"/>
      <c r="M189" s="57"/>
      <c r="N189" s="64"/>
      <c r="O189" s="57"/>
      <c r="P189" s="53"/>
      <c r="Q189" s="53"/>
      <c r="R189" s="31"/>
      <c r="S189" s="31"/>
      <c r="T189" s="31"/>
      <c r="U189" s="32">
        <f>SUM(R189:T189)</f>
        <v>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 t="shared" ref="AH189" si="120">SUM(U189,Y189,AC189,AG189)</f>
        <v>0</v>
      </c>
      <c r="AI189" s="33">
        <f>IF(ISERROR(AH189/J188),0,AH189/J188)</f>
        <v>0</v>
      </c>
      <c r="AJ189" s="34" t="str">
        <f>IF(ISERROR(AH189/$AH$191),"-",AH189/$AH$191)</f>
        <v>-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5" customFormat="1">
      <c r="A190" s="139" t="s">
        <v>73</v>
      </c>
      <c r="B190" s="140"/>
      <c r="C190" s="140"/>
      <c r="D190" s="140"/>
      <c r="E190" s="140"/>
      <c r="F190" s="140"/>
      <c r="G190" s="140"/>
      <c r="H190" s="140"/>
      <c r="I190" s="141"/>
      <c r="J190" s="114">
        <f>J188</f>
        <v>2316245000</v>
      </c>
      <c r="K190" s="114">
        <f>SUM(K189:K189)</f>
        <v>2316245000</v>
      </c>
      <c r="L190" s="127"/>
      <c r="M190" s="114">
        <f>SUM(M189:M189)</f>
        <v>0</v>
      </c>
      <c r="N190" s="114">
        <f>SUM(N189:N189)</f>
        <v>0</v>
      </c>
      <c r="O190" s="114">
        <f>SUM(O189:O189)</f>
        <v>0</v>
      </c>
      <c r="P190" s="116"/>
      <c r="Q190" s="117"/>
      <c r="R190" s="114">
        <f t="shared" ref="R190:AH190" si="121">SUM(R189:R189)</f>
        <v>0</v>
      </c>
      <c r="S190" s="114">
        <f t="shared" si="121"/>
        <v>0</v>
      </c>
      <c r="T190" s="114">
        <f t="shared" si="121"/>
        <v>0</v>
      </c>
      <c r="U190" s="114">
        <f t="shared" si="121"/>
        <v>0</v>
      </c>
      <c r="V190" s="114">
        <f t="shared" si="121"/>
        <v>0</v>
      </c>
      <c r="W190" s="114">
        <f t="shared" si="121"/>
        <v>0</v>
      </c>
      <c r="X190" s="114">
        <f t="shared" si="121"/>
        <v>0</v>
      </c>
      <c r="Y190" s="114">
        <f t="shared" si="121"/>
        <v>0</v>
      </c>
      <c r="Z190" s="114">
        <f t="shared" si="121"/>
        <v>0</v>
      </c>
      <c r="AA190" s="114">
        <f t="shared" si="121"/>
        <v>0</v>
      </c>
      <c r="AB190" s="114">
        <f t="shared" si="121"/>
        <v>0</v>
      </c>
      <c r="AC190" s="114">
        <f t="shared" si="121"/>
        <v>0</v>
      </c>
      <c r="AD190" s="114">
        <f t="shared" si="121"/>
        <v>0</v>
      </c>
      <c r="AE190" s="114">
        <f t="shared" si="121"/>
        <v>0</v>
      </c>
      <c r="AF190" s="114">
        <f t="shared" si="121"/>
        <v>0</v>
      </c>
      <c r="AG190" s="114">
        <f t="shared" si="121"/>
        <v>0</v>
      </c>
      <c r="AH190" s="114">
        <f t="shared" si="121"/>
        <v>0</v>
      </c>
      <c r="AI190" s="118">
        <f>IF(ISERROR(AH190/J190),0,AH190/J190)</f>
        <v>0</v>
      </c>
      <c r="AJ190" s="118">
        <f>IF(ISERROR(AH190/$AH$191),0,AH190/$AH$191)</f>
        <v>0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1" customFormat="1">
      <c r="A191" s="142" t="str">
        <f>"TOTAL ASIG."&amp;" "&amp;$A$5</f>
        <v>TOTAL ASIG. 24-02-015 "INTEGRA - Subsecretaría de Educación"</v>
      </c>
      <c r="B191" s="143"/>
      <c r="C191" s="143"/>
      <c r="D191" s="143"/>
      <c r="E191" s="143"/>
      <c r="F191" s="143"/>
      <c r="G191" s="143"/>
      <c r="H191" s="143"/>
      <c r="I191" s="144"/>
      <c r="J191" s="119">
        <f>SUM(J19,J31,J43,J55,J67,J79,J91,J103,J115,J127,J139,J151,J163,J175,J187,J190)</f>
        <v>2316245000</v>
      </c>
      <c r="K191" s="119">
        <f>+K19+K31+K43+K55+K67+K79+K91+K103+K115+K127+K139+K151+K187+K163+K175+K190</f>
        <v>2316245000</v>
      </c>
      <c r="L191" s="120"/>
      <c r="M191" s="119">
        <f>+M19+M31+M43+M55+M67+M79+M91+M103+M115+M127+M139+M151+M187+M163+M175+M190</f>
        <v>0</v>
      </c>
      <c r="N191" s="119">
        <f>+N19+N31+N43+N55+N67+N79+N91+N103+N115+N127+N139+N151+N187+N163+N175+N190</f>
        <v>0</v>
      </c>
      <c r="O191" s="119">
        <f>+O19+O31+O43+O55+O67+O79+O91+O103+O115+O127+O139+O151+O187+O163+O175+O190</f>
        <v>0</v>
      </c>
      <c r="P191" s="121"/>
      <c r="Q191" s="128"/>
      <c r="R191" s="119">
        <f t="shared" ref="R191:AH191" si="122">+R19+R31+R43+R55+R67+R79+R91+R103+R115+R127+R139+R151+R187+R163+R175+R190</f>
        <v>0</v>
      </c>
      <c r="S191" s="119">
        <f t="shared" si="122"/>
        <v>0</v>
      </c>
      <c r="T191" s="119">
        <f t="shared" si="122"/>
        <v>0</v>
      </c>
      <c r="U191" s="119">
        <f t="shared" si="122"/>
        <v>0</v>
      </c>
      <c r="V191" s="119">
        <f t="shared" si="122"/>
        <v>0</v>
      </c>
      <c r="W191" s="119">
        <f t="shared" si="122"/>
        <v>0</v>
      </c>
      <c r="X191" s="119">
        <f t="shared" si="122"/>
        <v>0</v>
      </c>
      <c r="Y191" s="119">
        <f t="shared" si="122"/>
        <v>0</v>
      </c>
      <c r="Z191" s="119">
        <f t="shared" si="122"/>
        <v>0</v>
      </c>
      <c r="AA191" s="119">
        <f t="shared" si="122"/>
        <v>0</v>
      </c>
      <c r="AB191" s="119">
        <f t="shared" si="122"/>
        <v>0</v>
      </c>
      <c r="AC191" s="119">
        <f t="shared" si="122"/>
        <v>0</v>
      </c>
      <c r="AD191" s="119">
        <f t="shared" si="122"/>
        <v>0</v>
      </c>
      <c r="AE191" s="119">
        <f t="shared" si="122"/>
        <v>0</v>
      </c>
      <c r="AF191" s="119">
        <f t="shared" si="122"/>
        <v>0</v>
      </c>
      <c r="AG191" s="119">
        <f t="shared" si="122"/>
        <v>0</v>
      </c>
      <c r="AH191" s="119">
        <f t="shared" si="122"/>
        <v>0</v>
      </c>
      <c r="AI191" s="123">
        <f>IF(ISERROR(AH191/J191),0,AH191/J191)</f>
        <v>0</v>
      </c>
      <c r="AJ191" s="123">
        <f>IF(ISERROR(AH191/$AH$191),0,AH191/$AH$191)</f>
        <v>0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6" orientation="landscape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zoomScaleNormal="100" workbookViewId="0">
      <selection activeCell="A24" sqref="A24:Y24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+'24-02-015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+'24-02-015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+'24-02-015 Ind. Proy'!A5:U5</f>
        <v>24-02-015 "INTEGRA - Subsecretaría de Educación"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26" t="s">
        <v>25</v>
      </c>
      <c r="E7" s="126" t="s">
        <v>26</v>
      </c>
      <c r="F7" s="126" t="s">
        <v>27</v>
      </c>
      <c r="G7" s="126" t="s">
        <v>28</v>
      </c>
      <c r="H7" s="126" t="s">
        <v>29</v>
      </c>
      <c r="I7" s="126" t="s">
        <v>30</v>
      </c>
      <c r="J7" s="159"/>
      <c r="K7" s="126" t="s">
        <v>31</v>
      </c>
      <c r="L7" s="126" t="s">
        <v>32</v>
      </c>
      <c r="M7" s="126" t="s">
        <v>33</v>
      </c>
      <c r="N7" s="159"/>
      <c r="O7" s="126" t="s">
        <v>34</v>
      </c>
      <c r="P7" s="126" t="s">
        <v>35</v>
      </c>
      <c r="Q7" s="126" t="s">
        <v>36</v>
      </c>
      <c r="R7" s="159"/>
      <c r="S7" s="126" t="s">
        <v>37</v>
      </c>
      <c r="T7" s="126" t="s">
        <v>38</v>
      </c>
      <c r="U7" s="126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+'24-02-015 Ind. Proy'!J19</f>
        <v>0</v>
      </c>
      <c r="C8" s="10">
        <f>+'24-02-015 Ind. Proy'!K19</f>
        <v>0</v>
      </c>
      <c r="D8" s="10">
        <f>+'24-02-015 Ind. Proy'!M19</f>
        <v>0</v>
      </c>
      <c r="E8" s="10">
        <f>+'24-02-015 Ind. Proy'!N19</f>
        <v>0</v>
      </c>
      <c r="F8" s="10">
        <f>+'24-02-015 Ind. Proy'!O19</f>
        <v>0</v>
      </c>
      <c r="G8" s="10">
        <f>+'24-02-015 Ind. Proy'!R19</f>
        <v>0</v>
      </c>
      <c r="H8" s="10">
        <f>+'24-02-015 Ind. Proy'!S19</f>
        <v>0</v>
      </c>
      <c r="I8" s="10">
        <f>+'24-02-015 Ind. Proy'!T19</f>
        <v>0</v>
      </c>
      <c r="J8" s="10">
        <f>+'24-02-015 Ind. Proy'!U19</f>
        <v>0</v>
      </c>
      <c r="K8" s="10">
        <f>+'24-02-015 Ind. Proy'!V19</f>
        <v>0</v>
      </c>
      <c r="L8" s="10">
        <f>+'24-02-015 Ind. Proy'!W19</f>
        <v>0</v>
      </c>
      <c r="M8" s="10">
        <f>+'24-02-015 Ind. Proy'!X19</f>
        <v>0</v>
      </c>
      <c r="N8" s="10">
        <f>+'24-02-015 Ind. Proy'!Y19</f>
        <v>0</v>
      </c>
      <c r="O8" s="10">
        <f>+'24-02-015 Ind. Proy'!Z19</f>
        <v>0</v>
      </c>
      <c r="P8" s="10">
        <f>+'24-02-015 Ind. Proy'!AA19</f>
        <v>0</v>
      </c>
      <c r="Q8" s="10">
        <f>+'24-02-015 Ind. Proy'!AB19</f>
        <v>0</v>
      </c>
      <c r="R8" s="10">
        <f>+'24-02-015 Ind. Proy'!AC19</f>
        <v>0</v>
      </c>
      <c r="S8" s="10">
        <f>+'24-02-015 Ind. Proy'!AD19</f>
        <v>0</v>
      </c>
      <c r="T8" s="10">
        <f>+'24-02-015 Ind. Proy'!AE19</f>
        <v>0</v>
      </c>
      <c r="U8" s="10">
        <f>+'24-02-015 Ind. Proy'!AF19</f>
        <v>0</v>
      </c>
      <c r="V8" s="10">
        <f>+'24-02-015 Ind. Proy'!AG19</f>
        <v>0</v>
      </c>
      <c r="W8" s="10">
        <f>+'24-02-015 Ind. Proy'!AH19</f>
        <v>0</v>
      </c>
      <c r="X8" s="49">
        <f>+'24-02-015 Ind. Proy'!AI19</f>
        <v>0</v>
      </c>
      <c r="Y8" s="49">
        <f>+'24-02-015 Ind. Proy'!AJ19</f>
        <v>0</v>
      </c>
    </row>
    <row r="9" spans="1:25" s="45" customFormat="1" ht="24.75" customHeight="1">
      <c r="A9" s="48" t="s">
        <v>44</v>
      </c>
      <c r="B9" s="10">
        <f>+'24-02-015 Ind. Proy'!J31</f>
        <v>0</v>
      </c>
      <c r="C9" s="10">
        <f>+'24-02-015 Ind. Proy'!K31</f>
        <v>0</v>
      </c>
      <c r="D9" s="10">
        <f>+'24-02-015 Ind. Proy'!M31</f>
        <v>0</v>
      </c>
      <c r="E9" s="10">
        <f>+'24-02-015 Ind. Proy'!N31</f>
        <v>0</v>
      </c>
      <c r="F9" s="10">
        <f>+'24-02-015 Ind. Proy'!O31</f>
        <v>0</v>
      </c>
      <c r="G9" s="10">
        <f>+'24-02-015 Ind. Proy'!R31</f>
        <v>0</v>
      </c>
      <c r="H9" s="10">
        <f>+'24-02-015 Ind. Proy'!S31</f>
        <v>0</v>
      </c>
      <c r="I9" s="10">
        <f>+'24-02-015 Ind. Proy'!T31</f>
        <v>0</v>
      </c>
      <c r="J9" s="10">
        <f>+'24-02-015 Ind. Proy'!U31</f>
        <v>0</v>
      </c>
      <c r="K9" s="10">
        <f>+'24-02-015 Ind. Proy'!V31</f>
        <v>0</v>
      </c>
      <c r="L9" s="10">
        <f>+'24-02-015 Ind. Proy'!W31</f>
        <v>0</v>
      </c>
      <c r="M9" s="10">
        <f>+'24-02-015 Ind. Proy'!X31</f>
        <v>0</v>
      </c>
      <c r="N9" s="10">
        <f>+'24-02-015 Ind. Proy'!Y31</f>
        <v>0</v>
      </c>
      <c r="O9" s="10">
        <f>+'24-02-015 Ind. Proy'!Z31</f>
        <v>0</v>
      </c>
      <c r="P9" s="10">
        <f>+'24-02-015 Ind. Proy'!AA31</f>
        <v>0</v>
      </c>
      <c r="Q9" s="10">
        <f>+'24-02-015 Ind. Proy'!AB31</f>
        <v>0</v>
      </c>
      <c r="R9" s="10">
        <f>+'24-02-015 Ind. Proy'!AC31</f>
        <v>0</v>
      </c>
      <c r="S9" s="10">
        <f>+'24-02-015 Ind. Proy'!AD31</f>
        <v>0</v>
      </c>
      <c r="T9" s="10">
        <f>+'24-02-015 Ind. Proy'!AE31</f>
        <v>0</v>
      </c>
      <c r="U9" s="10">
        <f>+'24-02-015 Ind. Proy'!AF31</f>
        <v>0</v>
      </c>
      <c r="V9" s="10">
        <f>+'24-02-015 Ind. Proy'!AG31</f>
        <v>0</v>
      </c>
      <c r="W9" s="10">
        <f>+'24-02-015 Ind. Proy'!AH31</f>
        <v>0</v>
      </c>
      <c r="X9" s="49">
        <f>+'24-02-015 Ind. Proy'!AI31</f>
        <v>0</v>
      </c>
      <c r="Y9" s="49">
        <f>+'24-02-015 Ind. Proy'!AJ31</f>
        <v>0</v>
      </c>
    </row>
    <row r="10" spans="1:25" s="45" customFormat="1" ht="24.75" customHeight="1">
      <c r="A10" s="48" t="s">
        <v>46</v>
      </c>
      <c r="B10" s="10">
        <f>+'24-02-015 Ind. Proy'!J43</f>
        <v>0</v>
      </c>
      <c r="C10" s="10">
        <f>+'24-02-015 Ind. Proy'!K43</f>
        <v>0</v>
      </c>
      <c r="D10" s="10">
        <f>+'24-02-015 Ind. Proy'!M43</f>
        <v>0</v>
      </c>
      <c r="E10" s="10">
        <f>+'24-02-015 Ind. Proy'!N43</f>
        <v>0</v>
      </c>
      <c r="F10" s="10">
        <f>+'24-02-015 Ind. Proy'!O43</f>
        <v>0</v>
      </c>
      <c r="G10" s="10">
        <f>+'24-02-015 Ind. Proy'!R43</f>
        <v>0</v>
      </c>
      <c r="H10" s="10">
        <f>+'24-02-015 Ind. Proy'!S43</f>
        <v>0</v>
      </c>
      <c r="I10" s="10">
        <f>+'24-02-015 Ind. Proy'!T43</f>
        <v>0</v>
      </c>
      <c r="J10" s="10">
        <f>+'24-02-015 Ind. Proy'!U43</f>
        <v>0</v>
      </c>
      <c r="K10" s="10">
        <f>+'24-02-015 Ind. Proy'!V43</f>
        <v>0</v>
      </c>
      <c r="L10" s="10">
        <f>+'24-02-015 Ind. Proy'!W43</f>
        <v>0</v>
      </c>
      <c r="M10" s="10">
        <f>+'24-02-015 Ind. Proy'!X43</f>
        <v>0</v>
      </c>
      <c r="N10" s="10">
        <f>+'24-02-015 Ind. Proy'!Y43</f>
        <v>0</v>
      </c>
      <c r="O10" s="10">
        <f>+'24-02-015 Ind. Proy'!Z43</f>
        <v>0</v>
      </c>
      <c r="P10" s="10">
        <f>+'24-02-015 Ind. Proy'!AA43</f>
        <v>0</v>
      </c>
      <c r="Q10" s="10">
        <f>+'24-02-015 Ind. Proy'!AB43</f>
        <v>0</v>
      </c>
      <c r="R10" s="10">
        <f>+'24-02-015 Ind. Proy'!AC43</f>
        <v>0</v>
      </c>
      <c r="S10" s="10">
        <f>+'24-02-015 Ind. Proy'!AD43</f>
        <v>0</v>
      </c>
      <c r="T10" s="10">
        <f>+'24-02-015 Ind. Proy'!AE43</f>
        <v>0</v>
      </c>
      <c r="U10" s="10">
        <f>+'24-02-015 Ind. Proy'!AF43</f>
        <v>0</v>
      </c>
      <c r="V10" s="10">
        <f>+'24-02-015 Ind. Proy'!AG43</f>
        <v>0</v>
      </c>
      <c r="W10" s="10">
        <f>+'24-02-015 Ind. Proy'!AH43</f>
        <v>0</v>
      </c>
      <c r="X10" s="49">
        <f>+'24-02-015 Ind. Proy'!AI43</f>
        <v>0</v>
      </c>
      <c r="Y10" s="49">
        <f>+'24-02-015 Ind. Proy'!AJ43</f>
        <v>0</v>
      </c>
    </row>
    <row r="11" spans="1:25" s="45" customFormat="1" ht="24.75" customHeight="1">
      <c r="A11" s="48" t="s">
        <v>48</v>
      </c>
      <c r="B11" s="10">
        <f>+'24-02-015 Ind. Proy'!J55</f>
        <v>0</v>
      </c>
      <c r="C11" s="10">
        <f>+'24-02-015 Ind. Proy'!K55</f>
        <v>0</v>
      </c>
      <c r="D11" s="10">
        <f>+'24-02-015 Ind. Proy'!M55</f>
        <v>0</v>
      </c>
      <c r="E11" s="10">
        <f>+'24-02-015 Ind. Proy'!N55</f>
        <v>0</v>
      </c>
      <c r="F11" s="10">
        <f>+'24-02-015 Ind. Proy'!O55</f>
        <v>0</v>
      </c>
      <c r="G11" s="10">
        <f>+'24-02-015 Ind. Proy'!R55</f>
        <v>0</v>
      </c>
      <c r="H11" s="10">
        <f>+'24-02-015 Ind. Proy'!S55</f>
        <v>0</v>
      </c>
      <c r="I11" s="10">
        <f>+'24-02-015 Ind. Proy'!T55</f>
        <v>0</v>
      </c>
      <c r="J11" s="10">
        <f>+'24-02-015 Ind. Proy'!U55</f>
        <v>0</v>
      </c>
      <c r="K11" s="10">
        <f>+'24-02-015 Ind. Proy'!V55</f>
        <v>0</v>
      </c>
      <c r="L11" s="10">
        <f>+'24-02-015 Ind. Proy'!W55</f>
        <v>0</v>
      </c>
      <c r="M11" s="10">
        <f>+'24-02-015 Ind. Proy'!X55</f>
        <v>0</v>
      </c>
      <c r="N11" s="10">
        <f>+'24-02-015 Ind. Proy'!Y55</f>
        <v>0</v>
      </c>
      <c r="O11" s="10">
        <f>+'24-02-015 Ind. Proy'!Z55</f>
        <v>0</v>
      </c>
      <c r="P11" s="10">
        <f>+'24-02-015 Ind. Proy'!AA55</f>
        <v>0</v>
      </c>
      <c r="Q11" s="10">
        <f>+'24-02-015 Ind. Proy'!AB55</f>
        <v>0</v>
      </c>
      <c r="R11" s="10">
        <f>+'24-02-015 Ind. Proy'!AC55</f>
        <v>0</v>
      </c>
      <c r="S11" s="10">
        <f>+'24-02-015 Ind. Proy'!AD55</f>
        <v>0</v>
      </c>
      <c r="T11" s="10">
        <f>+'24-02-015 Ind. Proy'!AE55</f>
        <v>0</v>
      </c>
      <c r="U11" s="10">
        <f>+'24-02-015 Ind. Proy'!AF55</f>
        <v>0</v>
      </c>
      <c r="V11" s="10">
        <f>+'24-02-015 Ind. Proy'!AG55</f>
        <v>0</v>
      </c>
      <c r="W11" s="10">
        <f>+'24-02-015 Ind. Proy'!AH55</f>
        <v>0</v>
      </c>
      <c r="X11" s="49">
        <f>+'24-02-015 Ind. Proy'!AI55</f>
        <v>0</v>
      </c>
      <c r="Y11" s="49">
        <f>+'24-02-015 Ind. Proy'!AJ55</f>
        <v>0</v>
      </c>
    </row>
    <row r="12" spans="1:25" s="45" customFormat="1" ht="24.75" customHeight="1">
      <c r="A12" s="48" t="s">
        <v>50</v>
      </c>
      <c r="B12" s="10">
        <f>+'24-02-015 Ind. Proy'!J67</f>
        <v>0</v>
      </c>
      <c r="C12" s="10">
        <f>+'24-02-015 Ind. Proy'!K67</f>
        <v>0</v>
      </c>
      <c r="D12" s="10">
        <f>+'24-02-015 Ind. Proy'!M67</f>
        <v>0</v>
      </c>
      <c r="E12" s="10">
        <f>+'24-02-015 Ind. Proy'!N67</f>
        <v>0</v>
      </c>
      <c r="F12" s="10">
        <f>+'24-02-015 Ind. Proy'!O67</f>
        <v>0</v>
      </c>
      <c r="G12" s="10">
        <f>+'24-02-015 Ind. Proy'!R67</f>
        <v>0</v>
      </c>
      <c r="H12" s="10">
        <f>+'24-02-015 Ind. Proy'!S67</f>
        <v>0</v>
      </c>
      <c r="I12" s="10">
        <f>+'24-02-015 Ind. Proy'!T67</f>
        <v>0</v>
      </c>
      <c r="J12" s="10">
        <f>+'24-02-015 Ind. Proy'!U67</f>
        <v>0</v>
      </c>
      <c r="K12" s="10">
        <f>+'24-02-015 Ind. Proy'!V67</f>
        <v>0</v>
      </c>
      <c r="L12" s="10">
        <f>+'24-02-015 Ind. Proy'!W67</f>
        <v>0</v>
      </c>
      <c r="M12" s="10">
        <f>+'24-02-015 Ind. Proy'!X67</f>
        <v>0</v>
      </c>
      <c r="N12" s="10">
        <f>+'24-02-015 Ind. Proy'!Y67</f>
        <v>0</v>
      </c>
      <c r="O12" s="10">
        <f>+'24-02-015 Ind. Proy'!Z67</f>
        <v>0</v>
      </c>
      <c r="P12" s="10">
        <f>+'24-02-015 Ind. Proy'!AA67</f>
        <v>0</v>
      </c>
      <c r="Q12" s="10">
        <f>+'24-02-015 Ind. Proy'!AB67</f>
        <v>0</v>
      </c>
      <c r="R12" s="10">
        <f>+'24-02-015 Ind. Proy'!AC67</f>
        <v>0</v>
      </c>
      <c r="S12" s="10">
        <f>+'24-02-015 Ind. Proy'!AD67</f>
        <v>0</v>
      </c>
      <c r="T12" s="10">
        <f>+'24-02-015 Ind. Proy'!AE67</f>
        <v>0</v>
      </c>
      <c r="U12" s="10">
        <f>+'24-02-015 Ind. Proy'!AF67</f>
        <v>0</v>
      </c>
      <c r="V12" s="10">
        <f>+'24-02-015 Ind. Proy'!AG67</f>
        <v>0</v>
      </c>
      <c r="W12" s="10">
        <f>+'24-02-015 Ind. Proy'!AH67</f>
        <v>0</v>
      </c>
      <c r="X12" s="49">
        <f>+'24-02-015 Ind. Proy'!AI67</f>
        <v>0</v>
      </c>
      <c r="Y12" s="49">
        <f>+'24-02-015 Ind. Proy'!AJ67</f>
        <v>0</v>
      </c>
    </row>
    <row r="13" spans="1:25" s="45" customFormat="1" ht="24.75" customHeight="1">
      <c r="A13" s="48" t="s">
        <v>52</v>
      </c>
      <c r="B13" s="10">
        <f>+'24-02-015 Ind. Proy'!J79</f>
        <v>0</v>
      </c>
      <c r="C13" s="10">
        <f>+'24-02-015 Ind. Proy'!K79</f>
        <v>0</v>
      </c>
      <c r="D13" s="10">
        <f>+'24-02-015 Ind. Proy'!M79</f>
        <v>0</v>
      </c>
      <c r="E13" s="10">
        <f>+'24-02-015 Ind. Proy'!N79</f>
        <v>0</v>
      </c>
      <c r="F13" s="10">
        <f>+'24-02-015 Ind. Proy'!O79</f>
        <v>0</v>
      </c>
      <c r="G13" s="10">
        <f>+'24-02-015 Ind. Proy'!R79</f>
        <v>0</v>
      </c>
      <c r="H13" s="10">
        <f>+'24-02-015 Ind. Proy'!S79</f>
        <v>0</v>
      </c>
      <c r="I13" s="10">
        <f>+'24-02-015 Ind. Proy'!T79</f>
        <v>0</v>
      </c>
      <c r="J13" s="10">
        <f>+'24-02-015 Ind. Proy'!U79</f>
        <v>0</v>
      </c>
      <c r="K13" s="10">
        <f>+'24-02-015 Ind. Proy'!V79</f>
        <v>0</v>
      </c>
      <c r="L13" s="10">
        <f>+'24-02-015 Ind. Proy'!W79</f>
        <v>0</v>
      </c>
      <c r="M13" s="10">
        <f>+'24-02-015 Ind. Proy'!X79</f>
        <v>0</v>
      </c>
      <c r="N13" s="10">
        <f>+'24-02-015 Ind. Proy'!Y79</f>
        <v>0</v>
      </c>
      <c r="O13" s="10">
        <f>+'24-02-015 Ind. Proy'!Z79</f>
        <v>0</v>
      </c>
      <c r="P13" s="10">
        <f>+'24-02-015 Ind. Proy'!AA79</f>
        <v>0</v>
      </c>
      <c r="Q13" s="10">
        <f>+'24-02-015 Ind. Proy'!AB79</f>
        <v>0</v>
      </c>
      <c r="R13" s="10">
        <f>+'24-02-015 Ind. Proy'!AC79</f>
        <v>0</v>
      </c>
      <c r="S13" s="10">
        <f>+'24-02-015 Ind. Proy'!AD79</f>
        <v>0</v>
      </c>
      <c r="T13" s="10">
        <f>+'24-02-015 Ind. Proy'!AE79</f>
        <v>0</v>
      </c>
      <c r="U13" s="10">
        <f>+'24-02-015 Ind. Proy'!AF79</f>
        <v>0</v>
      </c>
      <c r="V13" s="10">
        <f>+'24-02-015 Ind. Proy'!AG79</f>
        <v>0</v>
      </c>
      <c r="W13" s="10">
        <f>+'24-02-015 Ind. Proy'!AH79</f>
        <v>0</v>
      </c>
      <c r="X13" s="49">
        <f>+'24-02-015 Ind. Proy'!AI79</f>
        <v>0</v>
      </c>
      <c r="Y13" s="49">
        <f>+'24-02-015 Ind. Proy'!AJ79</f>
        <v>0</v>
      </c>
    </row>
    <row r="14" spans="1:25" s="45" customFormat="1" ht="24.75" customHeight="1">
      <c r="A14" s="48" t="s">
        <v>54</v>
      </c>
      <c r="B14" s="10">
        <f>+'24-02-015 Ind. Proy'!J91</f>
        <v>0</v>
      </c>
      <c r="C14" s="10">
        <f>+'24-02-015 Ind. Proy'!K91</f>
        <v>0</v>
      </c>
      <c r="D14" s="10">
        <f>+'24-02-015 Ind. Proy'!M91</f>
        <v>0</v>
      </c>
      <c r="E14" s="10">
        <f>+'24-02-015 Ind. Proy'!N91</f>
        <v>0</v>
      </c>
      <c r="F14" s="10">
        <f>+'24-02-015 Ind. Proy'!O91</f>
        <v>0</v>
      </c>
      <c r="G14" s="10">
        <f>+'24-02-015 Ind. Proy'!R91</f>
        <v>0</v>
      </c>
      <c r="H14" s="10">
        <f>+'24-02-015 Ind. Proy'!S91</f>
        <v>0</v>
      </c>
      <c r="I14" s="10">
        <f>+'24-02-015 Ind. Proy'!T91</f>
        <v>0</v>
      </c>
      <c r="J14" s="10">
        <f>+'24-02-015 Ind. Proy'!U91</f>
        <v>0</v>
      </c>
      <c r="K14" s="10">
        <f>+'24-02-015 Ind. Proy'!V91</f>
        <v>0</v>
      </c>
      <c r="L14" s="10">
        <f>+'24-02-015 Ind. Proy'!W91</f>
        <v>0</v>
      </c>
      <c r="M14" s="10">
        <f>+'24-02-015 Ind. Proy'!X91</f>
        <v>0</v>
      </c>
      <c r="N14" s="10">
        <f>+'24-02-015 Ind. Proy'!Y91</f>
        <v>0</v>
      </c>
      <c r="O14" s="10">
        <f>+'24-02-015 Ind. Proy'!Z91</f>
        <v>0</v>
      </c>
      <c r="P14" s="10">
        <f>+'24-02-015 Ind. Proy'!AA91</f>
        <v>0</v>
      </c>
      <c r="Q14" s="10">
        <f>+'24-02-015 Ind. Proy'!AB91</f>
        <v>0</v>
      </c>
      <c r="R14" s="10">
        <f>+'24-02-015 Ind. Proy'!AC91</f>
        <v>0</v>
      </c>
      <c r="S14" s="10">
        <f>+'24-02-015 Ind. Proy'!AD91</f>
        <v>0</v>
      </c>
      <c r="T14" s="10">
        <f>+'24-02-015 Ind. Proy'!AE91</f>
        <v>0</v>
      </c>
      <c r="U14" s="10">
        <f>+'24-02-015 Ind. Proy'!AF91</f>
        <v>0</v>
      </c>
      <c r="V14" s="10">
        <f>+'24-02-015 Ind. Proy'!AG91</f>
        <v>0</v>
      </c>
      <c r="W14" s="10">
        <f>+'24-02-015 Ind. Proy'!AH91</f>
        <v>0</v>
      </c>
      <c r="X14" s="49">
        <f>+'24-02-015 Ind. Proy'!AI91</f>
        <v>0</v>
      </c>
      <c r="Y14" s="49">
        <f>+'24-02-015 Ind. Proy'!AJ91</f>
        <v>0</v>
      </c>
    </row>
    <row r="15" spans="1:25" s="45" customFormat="1" ht="24.75" customHeight="1">
      <c r="A15" s="48" t="s">
        <v>56</v>
      </c>
      <c r="B15" s="10">
        <f>+'24-02-015 Ind. Proy'!J103</f>
        <v>0</v>
      </c>
      <c r="C15" s="10">
        <f>+'24-02-015 Ind. Proy'!K103</f>
        <v>0</v>
      </c>
      <c r="D15" s="10">
        <f>+'24-02-015 Ind. Proy'!M103</f>
        <v>0</v>
      </c>
      <c r="E15" s="10">
        <f>+'24-02-015 Ind. Proy'!N103</f>
        <v>0</v>
      </c>
      <c r="F15" s="10">
        <f>+'24-02-015 Ind. Proy'!O103</f>
        <v>0</v>
      </c>
      <c r="G15" s="10">
        <f>+'24-02-015 Ind. Proy'!R103</f>
        <v>0</v>
      </c>
      <c r="H15" s="10">
        <f>+'24-02-015 Ind. Proy'!S103</f>
        <v>0</v>
      </c>
      <c r="I15" s="10">
        <f>+'24-02-015 Ind. Proy'!T103</f>
        <v>0</v>
      </c>
      <c r="J15" s="10">
        <f>+'24-02-015 Ind. Proy'!U103</f>
        <v>0</v>
      </c>
      <c r="K15" s="10">
        <f>+'24-02-015 Ind. Proy'!V103</f>
        <v>0</v>
      </c>
      <c r="L15" s="10">
        <f>+'24-02-015 Ind. Proy'!W103</f>
        <v>0</v>
      </c>
      <c r="M15" s="10">
        <f>+'24-02-015 Ind. Proy'!X103</f>
        <v>0</v>
      </c>
      <c r="N15" s="10">
        <f>+'24-02-015 Ind. Proy'!Y103</f>
        <v>0</v>
      </c>
      <c r="O15" s="10">
        <f>+'24-02-015 Ind. Proy'!Z103</f>
        <v>0</v>
      </c>
      <c r="P15" s="10">
        <f>+'24-02-015 Ind. Proy'!AA103</f>
        <v>0</v>
      </c>
      <c r="Q15" s="10">
        <f>+'24-02-015 Ind. Proy'!AB103</f>
        <v>0</v>
      </c>
      <c r="R15" s="10">
        <f>+'24-02-015 Ind. Proy'!AC103</f>
        <v>0</v>
      </c>
      <c r="S15" s="10">
        <f>+'24-02-015 Ind. Proy'!AD103</f>
        <v>0</v>
      </c>
      <c r="T15" s="10">
        <f>+'24-02-015 Ind. Proy'!AE103</f>
        <v>0</v>
      </c>
      <c r="U15" s="10">
        <f>+'24-02-015 Ind. Proy'!AF103</f>
        <v>0</v>
      </c>
      <c r="V15" s="10">
        <f>+'24-02-015 Ind. Proy'!AG103</f>
        <v>0</v>
      </c>
      <c r="W15" s="10">
        <f>+'24-02-015 Ind. Proy'!AH103</f>
        <v>0</v>
      </c>
      <c r="X15" s="49">
        <f>+'24-02-015 Ind. Proy'!AI103</f>
        <v>0</v>
      </c>
      <c r="Y15" s="49">
        <f>+'24-02-015 Ind. Proy'!AJ103</f>
        <v>0</v>
      </c>
    </row>
    <row r="16" spans="1:25" s="45" customFormat="1" ht="24.75" customHeight="1">
      <c r="A16" s="48" t="s">
        <v>58</v>
      </c>
      <c r="B16" s="10">
        <f>+'24-02-015 Ind. Proy'!J115</f>
        <v>0</v>
      </c>
      <c r="C16" s="10">
        <f>+'24-02-015 Ind. Proy'!K115</f>
        <v>0</v>
      </c>
      <c r="D16" s="10">
        <f>+'24-02-015 Ind. Proy'!M115</f>
        <v>0</v>
      </c>
      <c r="E16" s="10">
        <f>+'24-02-015 Ind. Proy'!N115</f>
        <v>0</v>
      </c>
      <c r="F16" s="10">
        <f>+'24-02-015 Ind. Proy'!O115</f>
        <v>0</v>
      </c>
      <c r="G16" s="10">
        <f>+'24-02-015 Ind. Proy'!R115</f>
        <v>0</v>
      </c>
      <c r="H16" s="10">
        <f>+'24-02-015 Ind. Proy'!S115</f>
        <v>0</v>
      </c>
      <c r="I16" s="10">
        <f>+'24-02-015 Ind. Proy'!T115</f>
        <v>0</v>
      </c>
      <c r="J16" s="10">
        <f>+'24-02-015 Ind. Proy'!U115</f>
        <v>0</v>
      </c>
      <c r="K16" s="10">
        <f>+'24-02-015 Ind. Proy'!V115</f>
        <v>0</v>
      </c>
      <c r="L16" s="10">
        <f>+'24-02-015 Ind. Proy'!W115</f>
        <v>0</v>
      </c>
      <c r="M16" s="10">
        <f>+'24-02-015 Ind. Proy'!X115</f>
        <v>0</v>
      </c>
      <c r="N16" s="10">
        <f>+'24-02-015 Ind. Proy'!Y115</f>
        <v>0</v>
      </c>
      <c r="O16" s="10">
        <f>+'24-02-015 Ind. Proy'!Z115</f>
        <v>0</v>
      </c>
      <c r="P16" s="10">
        <f>+'24-02-015 Ind. Proy'!AA115</f>
        <v>0</v>
      </c>
      <c r="Q16" s="10">
        <f>+'24-02-015 Ind. Proy'!AB115</f>
        <v>0</v>
      </c>
      <c r="R16" s="10">
        <f>+'24-02-015 Ind. Proy'!AC115</f>
        <v>0</v>
      </c>
      <c r="S16" s="10">
        <f>+'24-02-015 Ind. Proy'!AD115</f>
        <v>0</v>
      </c>
      <c r="T16" s="10">
        <f>+'24-02-015 Ind. Proy'!AE115</f>
        <v>0</v>
      </c>
      <c r="U16" s="10">
        <f>+'24-02-015 Ind. Proy'!AF115</f>
        <v>0</v>
      </c>
      <c r="V16" s="10">
        <f>+'24-02-015 Ind. Proy'!AG115</f>
        <v>0</v>
      </c>
      <c r="W16" s="10">
        <f>+'24-02-015 Ind. Proy'!AH115</f>
        <v>0</v>
      </c>
      <c r="X16" s="49">
        <f>+'24-02-015 Ind. Proy'!AI115</f>
        <v>0</v>
      </c>
      <c r="Y16" s="49">
        <f>+'24-02-015 Ind. Proy'!AJ115</f>
        <v>0</v>
      </c>
    </row>
    <row r="17" spans="1:25" s="45" customFormat="1" ht="24.75" customHeight="1">
      <c r="A17" s="48" t="s">
        <v>60</v>
      </c>
      <c r="B17" s="10">
        <f>+'24-02-015 Ind. Proy'!J127</f>
        <v>0</v>
      </c>
      <c r="C17" s="10">
        <f>+'24-02-015 Ind. Proy'!K127</f>
        <v>0</v>
      </c>
      <c r="D17" s="10">
        <f>+'24-02-015 Ind. Proy'!M127</f>
        <v>0</v>
      </c>
      <c r="E17" s="10">
        <f>+'24-02-015 Ind. Proy'!N127</f>
        <v>0</v>
      </c>
      <c r="F17" s="10">
        <f>+'24-02-015 Ind. Proy'!O127</f>
        <v>0</v>
      </c>
      <c r="G17" s="10">
        <f>+'24-02-015 Ind. Proy'!R127</f>
        <v>0</v>
      </c>
      <c r="H17" s="10">
        <f>+'24-02-015 Ind. Proy'!S127</f>
        <v>0</v>
      </c>
      <c r="I17" s="10">
        <f>+'24-02-015 Ind. Proy'!T127</f>
        <v>0</v>
      </c>
      <c r="J17" s="10">
        <f>+'24-02-015 Ind. Proy'!U127</f>
        <v>0</v>
      </c>
      <c r="K17" s="10">
        <f>+'24-02-015 Ind. Proy'!V127</f>
        <v>0</v>
      </c>
      <c r="L17" s="10">
        <f>+'24-02-015 Ind. Proy'!W127</f>
        <v>0</v>
      </c>
      <c r="M17" s="10">
        <f>+'24-02-015 Ind. Proy'!X127</f>
        <v>0</v>
      </c>
      <c r="N17" s="10">
        <f>+'24-02-015 Ind. Proy'!Y127</f>
        <v>0</v>
      </c>
      <c r="O17" s="10">
        <f>+'24-02-015 Ind. Proy'!Z127</f>
        <v>0</v>
      </c>
      <c r="P17" s="10">
        <f>+'24-02-015 Ind. Proy'!AA127</f>
        <v>0</v>
      </c>
      <c r="Q17" s="10">
        <f>+'24-02-015 Ind. Proy'!AB127</f>
        <v>0</v>
      </c>
      <c r="R17" s="10">
        <f>+'24-02-015 Ind. Proy'!AC127</f>
        <v>0</v>
      </c>
      <c r="S17" s="10">
        <f>+'24-02-015 Ind. Proy'!AD127</f>
        <v>0</v>
      </c>
      <c r="T17" s="10">
        <f>+'24-02-015 Ind. Proy'!AE127</f>
        <v>0</v>
      </c>
      <c r="U17" s="10">
        <f>+'24-02-015 Ind. Proy'!AF127</f>
        <v>0</v>
      </c>
      <c r="V17" s="10">
        <f>+'24-02-015 Ind. Proy'!AG127</f>
        <v>0</v>
      </c>
      <c r="W17" s="10">
        <f>+'24-02-015 Ind. Proy'!AH127</f>
        <v>0</v>
      </c>
      <c r="X17" s="49">
        <f>+'24-02-015 Ind. Proy'!AI116</f>
        <v>0</v>
      </c>
      <c r="Y17" s="49">
        <f>+'24-02-015 Ind. Proy'!AJ116</f>
        <v>0</v>
      </c>
    </row>
    <row r="18" spans="1:25" s="45" customFormat="1" ht="24.75" customHeight="1">
      <c r="A18" s="48" t="s">
        <v>62</v>
      </c>
      <c r="B18" s="10">
        <f>+'24-02-015 Ind. Proy'!J139</f>
        <v>0</v>
      </c>
      <c r="C18" s="10">
        <f>+'24-02-015 Ind. Proy'!K139</f>
        <v>0</v>
      </c>
      <c r="D18" s="10">
        <f>+'24-02-015 Ind. Proy'!M139</f>
        <v>0</v>
      </c>
      <c r="E18" s="10">
        <f>+'24-02-015 Ind. Proy'!N139</f>
        <v>0</v>
      </c>
      <c r="F18" s="10">
        <f>+'24-02-015 Ind. Proy'!O139</f>
        <v>0</v>
      </c>
      <c r="G18" s="10">
        <f>+'24-02-015 Ind. Proy'!R139</f>
        <v>0</v>
      </c>
      <c r="H18" s="10">
        <f>+'24-02-015 Ind. Proy'!S139</f>
        <v>0</v>
      </c>
      <c r="I18" s="10">
        <f>+'24-02-015 Ind. Proy'!T139</f>
        <v>0</v>
      </c>
      <c r="J18" s="10">
        <f>+'24-02-015 Ind. Proy'!U139</f>
        <v>0</v>
      </c>
      <c r="K18" s="10">
        <f>+'24-02-015 Ind. Proy'!V139</f>
        <v>0</v>
      </c>
      <c r="L18" s="10">
        <f>+'24-02-015 Ind. Proy'!W139</f>
        <v>0</v>
      </c>
      <c r="M18" s="10">
        <f>+'24-02-015 Ind. Proy'!X139</f>
        <v>0</v>
      </c>
      <c r="N18" s="10">
        <f>+'24-02-015 Ind. Proy'!Y139</f>
        <v>0</v>
      </c>
      <c r="O18" s="10">
        <f>+'24-02-015 Ind. Proy'!Z139</f>
        <v>0</v>
      </c>
      <c r="P18" s="10">
        <f>+'24-02-015 Ind. Proy'!AA139</f>
        <v>0</v>
      </c>
      <c r="Q18" s="10">
        <f>+'24-02-015 Ind. Proy'!AB139</f>
        <v>0</v>
      </c>
      <c r="R18" s="10">
        <f>+'24-02-015 Ind. Proy'!AC139</f>
        <v>0</v>
      </c>
      <c r="S18" s="10">
        <f>+'24-02-015 Ind. Proy'!AD139</f>
        <v>0</v>
      </c>
      <c r="T18" s="10">
        <f>+'24-02-015 Ind. Proy'!AE139</f>
        <v>0</v>
      </c>
      <c r="U18" s="10">
        <f>+'24-02-015 Ind. Proy'!AF139</f>
        <v>0</v>
      </c>
      <c r="V18" s="10">
        <f>+'24-02-015 Ind. Proy'!AG139</f>
        <v>0</v>
      </c>
      <c r="W18" s="10">
        <f>+'24-02-015 Ind. Proy'!AH139</f>
        <v>0</v>
      </c>
      <c r="X18" s="49">
        <f>+'24-02-015 Ind. Proy'!AI139</f>
        <v>0</v>
      </c>
      <c r="Y18" s="49">
        <f>+'24-02-015 Ind. Proy'!AJ139</f>
        <v>0</v>
      </c>
    </row>
    <row r="19" spans="1:25" s="45" customFormat="1" ht="24.75" customHeight="1">
      <c r="A19" s="48" t="s">
        <v>64</v>
      </c>
      <c r="B19" s="10">
        <f>+'24-02-015 Ind. Proy'!J151</f>
        <v>0</v>
      </c>
      <c r="C19" s="10">
        <f>+'24-02-015 Ind. Proy'!K151</f>
        <v>0</v>
      </c>
      <c r="D19" s="10">
        <f>+'24-02-015 Ind. Proy'!M151</f>
        <v>0</v>
      </c>
      <c r="E19" s="10">
        <f>+'24-02-015 Ind. Proy'!N151</f>
        <v>0</v>
      </c>
      <c r="F19" s="10">
        <f>+'24-02-015 Ind. Proy'!O151</f>
        <v>0</v>
      </c>
      <c r="G19" s="10">
        <f>+'24-02-015 Ind. Proy'!R151</f>
        <v>0</v>
      </c>
      <c r="H19" s="10">
        <f>+'24-02-015 Ind. Proy'!S151</f>
        <v>0</v>
      </c>
      <c r="I19" s="10">
        <f>+'24-02-015 Ind. Proy'!T151</f>
        <v>0</v>
      </c>
      <c r="J19" s="10">
        <f>+'24-02-015 Ind. Proy'!U151</f>
        <v>0</v>
      </c>
      <c r="K19" s="10">
        <f>+'24-02-015 Ind. Proy'!V151</f>
        <v>0</v>
      </c>
      <c r="L19" s="10">
        <f>+'24-02-015 Ind. Proy'!W151</f>
        <v>0</v>
      </c>
      <c r="M19" s="10">
        <f>+'24-02-015 Ind. Proy'!X151</f>
        <v>0</v>
      </c>
      <c r="N19" s="10">
        <f>+'24-02-015 Ind. Proy'!Y151</f>
        <v>0</v>
      </c>
      <c r="O19" s="10">
        <f>+'24-02-015 Ind. Proy'!Z151</f>
        <v>0</v>
      </c>
      <c r="P19" s="10">
        <f>+'24-02-015 Ind. Proy'!AA151</f>
        <v>0</v>
      </c>
      <c r="Q19" s="10">
        <f>+'24-02-015 Ind. Proy'!AB151</f>
        <v>0</v>
      </c>
      <c r="R19" s="10">
        <f>+'24-02-015 Ind. Proy'!AC151</f>
        <v>0</v>
      </c>
      <c r="S19" s="10">
        <f>+'24-02-015 Ind. Proy'!AD151</f>
        <v>0</v>
      </c>
      <c r="T19" s="10">
        <f>+'24-02-015 Ind. Proy'!AE151</f>
        <v>0</v>
      </c>
      <c r="U19" s="10">
        <f>+'24-02-015 Ind. Proy'!AF151</f>
        <v>0</v>
      </c>
      <c r="V19" s="10">
        <f>+'24-02-015 Ind. Proy'!AG151</f>
        <v>0</v>
      </c>
      <c r="W19" s="10">
        <f>+'24-02-015 Ind. Proy'!AH151</f>
        <v>0</v>
      </c>
      <c r="X19" s="49">
        <f>+'24-02-015 Ind. Proy'!AI151</f>
        <v>0</v>
      </c>
      <c r="Y19" s="49">
        <f>+'24-02-015 Ind. Proy'!AJ151</f>
        <v>0</v>
      </c>
    </row>
    <row r="20" spans="1:25" s="45" customFormat="1" ht="24.75" customHeight="1">
      <c r="A20" s="50" t="s">
        <v>66</v>
      </c>
      <c r="B20" s="10">
        <f>+'24-02-015 Ind. Proy'!J163</f>
        <v>0</v>
      </c>
      <c r="C20" s="10">
        <f>+'24-02-015 Ind. Proy'!K163</f>
        <v>0</v>
      </c>
      <c r="D20" s="10">
        <f>+'24-02-015 Ind. Proy'!M163</f>
        <v>0</v>
      </c>
      <c r="E20" s="10">
        <f>+'24-02-015 Ind. Proy'!N163</f>
        <v>0</v>
      </c>
      <c r="F20" s="10">
        <f>+'24-02-015 Ind. Proy'!O163</f>
        <v>0</v>
      </c>
      <c r="G20" s="10">
        <f>+'24-02-015 Ind. Proy'!R163</f>
        <v>0</v>
      </c>
      <c r="H20" s="10">
        <f>+'24-02-015 Ind. Proy'!S163</f>
        <v>0</v>
      </c>
      <c r="I20" s="10">
        <f>+'24-02-015 Ind. Proy'!T163</f>
        <v>0</v>
      </c>
      <c r="J20" s="10">
        <f>+'24-02-015 Ind. Proy'!U163</f>
        <v>0</v>
      </c>
      <c r="K20" s="10">
        <f>+'24-02-015 Ind. Proy'!V163</f>
        <v>0</v>
      </c>
      <c r="L20" s="10">
        <f>+'24-02-015 Ind. Proy'!W163</f>
        <v>0</v>
      </c>
      <c r="M20" s="10">
        <f>+'24-02-015 Ind. Proy'!X163</f>
        <v>0</v>
      </c>
      <c r="N20" s="10">
        <f>+'24-02-015 Ind. Proy'!Y163</f>
        <v>0</v>
      </c>
      <c r="O20" s="10">
        <f>+'24-02-015 Ind. Proy'!Z163</f>
        <v>0</v>
      </c>
      <c r="P20" s="10">
        <f>+'24-02-015 Ind. Proy'!AA163</f>
        <v>0</v>
      </c>
      <c r="Q20" s="10">
        <f>+'24-02-015 Ind. Proy'!AB163</f>
        <v>0</v>
      </c>
      <c r="R20" s="10">
        <f>+'24-02-015 Ind. Proy'!AC163</f>
        <v>0</v>
      </c>
      <c r="S20" s="10">
        <f>+'24-02-015 Ind. Proy'!AD163</f>
        <v>0</v>
      </c>
      <c r="T20" s="10">
        <f>+'24-02-015 Ind. Proy'!AE163</f>
        <v>0</v>
      </c>
      <c r="U20" s="10">
        <f>+'24-02-015 Ind. Proy'!AF163</f>
        <v>0</v>
      </c>
      <c r="V20" s="10">
        <f>+'24-02-015 Ind. Proy'!AG163</f>
        <v>0</v>
      </c>
      <c r="W20" s="10">
        <f>+'24-02-015 Ind. Proy'!AH163</f>
        <v>0</v>
      </c>
      <c r="X20" s="49">
        <f>+'24-02-015 Ind. Proy'!AI163</f>
        <v>0</v>
      </c>
      <c r="Y20" s="49">
        <f>+'24-02-015 Ind. Proy'!AJ163</f>
        <v>0</v>
      </c>
    </row>
    <row r="21" spans="1:25" s="45" customFormat="1" ht="24.75" customHeight="1">
      <c r="A21" s="50" t="s">
        <v>68</v>
      </c>
      <c r="B21" s="10">
        <f>+'24-02-015 Ind. Proy'!J175</f>
        <v>0</v>
      </c>
      <c r="C21" s="10">
        <f>+'24-02-015 Ind. Proy'!K175</f>
        <v>0</v>
      </c>
      <c r="D21" s="10">
        <f>+'24-02-015 Ind. Proy'!M175</f>
        <v>0</v>
      </c>
      <c r="E21" s="10">
        <f>+'24-02-015 Ind. Proy'!N175</f>
        <v>0</v>
      </c>
      <c r="F21" s="10">
        <f>+'24-02-015 Ind. Proy'!O175</f>
        <v>0</v>
      </c>
      <c r="G21" s="10">
        <f>+'24-02-015 Ind. Proy'!R175</f>
        <v>0</v>
      </c>
      <c r="H21" s="10">
        <f>+'24-02-015 Ind. Proy'!S175</f>
        <v>0</v>
      </c>
      <c r="I21" s="10">
        <f>+'24-02-015 Ind. Proy'!T175</f>
        <v>0</v>
      </c>
      <c r="J21" s="10">
        <f>+'24-02-015 Ind. Proy'!U175</f>
        <v>0</v>
      </c>
      <c r="K21" s="10">
        <f>+'24-02-015 Ind. Proy'!V175</f>
        <v>0</v>
      </c>
      <c r="L21" s="10">
        <f>+'24-02-015 Ind. Proy'!W175</f>
        <v>0</v>
      </c>
      <c r="M21" s="10">
        <f>+'24-02-015 Ind. Proy'!X175</f>
        <v>0</v>
      </c>
      <c r="N21" s="10">
        <f>+'24-02-015 Ind. Proy'!Y175</f>
        <v>0</v>
      </c>
      <c r="O21" s="10">
        <f>+'24-02-015 Ind. Proy'!Z175</f>
        <v>0</v>
      </c>
      <c r="P21" s="10">
        <f>+'24-02-015 Ind. Proy'!AA175</f>
        <v>0</v>
      </c>
      <c r="Q21" s="10">
        <f>+'24-02-015 Ind. Proy'!AB175</f>
        <v>0</v>
      </c>
      <c r="R21" s="10">
        <f>+'24-02-015 Ind. Proy'!AC175</f>
        <v>0</v>
      </c>
      <c r="S21" s="10">
        <f>+'24-02-015 Ind. Proy'!AD175</f>
        <v>0</v>
      </c>
      <c r="T21" s="10">
        <f>+'24-02-015 Ind. Proy'!AE175</f>
        <v>0</v>
      </c>
      <c r="U21" s="10">
        <f>+'24-02-015 Ind. Proy'!AF175</f>
        <v>0</v>
      </c>
      <c r="V21" s="10">
        <f>+'24-02-015 Ind. Proy'!AG175</f>
        <v>0</v>
      </c>
      <c r="W21" s="10">
        <f>+'24-02-015 Ind. Proy'!AH175</f>
        <v>0</v>
      </c>
      <c r="X21" s="49">
        <f>+'24-02-015 Ind. Proy'!AI175</f>
        <v>0</v>
      </c>
      <c r="Y21" s="49">
        <f>+'24-02-015 Ind. Proy'!AJ175</f>
        <v>0</v>
      </c>
    </row>
    <row r="22" spans="1:25" s="45" customFormat="1" ht="24.75" customHeight="1">
      <c r="A22" s="50" t="s">
        <v>70</v>
      </c>
      <c r="B22" s="10">
        <f>+'24-02-015 Ind. Proy'!J187</f>
        <v>0</v>
      </c>
      <c r="C22" s="10">
        <f>+'24-02-015 Ind. Proy'!K187</f>
        <v>0</v>
      </c>
      <c r="D22" s="10">
        <f>+'24-02-015 Ind. Proy'!M187</f>
        <v>0</v>
      </c>
      <c r="E22" s="10">
        <f>+'24-02-015 Ind. Proy'!N187</f>
        <v>0</v>
      </c>
      <c r="F22" s="10">
        <f>+'24-02-015 Ind. Proy'!O187</f>
        <v>0</v>
      </c>
      <c r="G22" s="10">
        <f>+'24-02-015 Ind. Proy'!R187</f>
        <v>0</v>
      </c>
      <c r="H22" s="10">
        <f>+'24-02-015 Ind. Proy'!S187</f>
        <v>0</v>
      </c>
      <c r="I22" s="10">
        <f>+'24-02-015 Ind. Proy'!T187</f>
        <v>0</v>
      </c>
      <c r="J22" s="10">
        <f>+'24-02-015 Ind. Proy'!U187</f>
        <v>0</v>
      </c>
      <c r="K22" s="10">
        <f>+'24-02-015 Ind. Proy'!V187</f>
        <v>0</v>
      </c>
      <c r="L22" s="10">
        <f>+'24-02-015 Ind. Proy'!W187</f>
        <v>0</v>
      </c>
      <c r="M22" s="10">
        <f>+'24-02-015 Ind. Proy'!X187</f>
        <v>0</v>
      </c>
      <c r="N22" s="10">
        <f>+'24-02-015 Ind. Proy'!Y187</f>
        <v>0</v>
      </c>
      <c r="O22" s="10">
        <f>+'24-02-015 Ind. Proy'!Z187</f>
        <v>0</v>
      </c>
      <c r="P22" s="10">
        <f>+'24-02-015 Ind. Proy'!AA187</f>
        <v>0</v>
      </c>
      <c r="Q22" s="10">
        <f>+'24-02-015 Ind. Proy'!AB187</f>
        <v>0</v>
      </c>
      <c r="R22" s="10">
        <f>+'24-02-015 Ind. Proy'!AC187</f>
        <v>0</v>
      </c>
      <c r="S22" s="10">
        <f>+'24-02-015 Ind. Proy'!AD187</f>
        <v>0</v>
      </c>
      <c r="T22" s="10">
        <f>+'24-02-015 Ind. Proy'!AE187</f>
        <v>0</v>
      </c>
      <c r="U22" s="10">
        <f>+'24-02-015 Ind. Proy'!AF187</f>
        <v>0</v>
      </c>
      <c r="V22" s="10">
        <f>+'24-02-015 Ind. Proy'!AG187</f>
        <v>0</v>
      </c>
      <c r="W22" s="10">
        <f>+'24-02-015 Ind. Proy'!AH187</f>
        <v>0</v>
      </c>
      <c r="X22" s="49">
        <f>+'24-02-015 Ind. Proy'!AI187</f>
        <v>0</v>
      </c>
      <c r="Y22" s="49">
        <f>+'24-02-015 Ind. Proy'!AJ187</f>
        <v>0</v>
      </c>
    </row>
    <row r="23" spans="1:25" s="45" customFormat="1" ht="24.75" customHeight="1">
      <c r="A23" s="51" t="s">
        <v>72</v>
      </c>
      <c r="B23" s="10">
        <f>+'24-02-015 Ind. Proy'!J190</f>
        <v>2316245000</v>
      </c>
      <c r="C23" s="10">
        <f>+'24-02-015 Ind. Proy'!K190</f>
        <v>2316245000</v>
      </c>
      <c r="D23" s="10">
        <f>+'24-02-015 Ind. Proy'!M190</f>
        <v>0</v>
      </c>
      <c r="E23" s="10">
        <f>+'24-02-015 Ind. Proy'!N190</f>
        <v>0</v>
      </c>
      <c r="F23" s="10">
        <f>+'24-02-015 Ind. Proy'!O190</f>
        <v>0</v>
      </c>
      <c r="G23" s="10">
        <f>+'24-02-015 Ind. Proy'!R190</f>
        <v>0</v>
      </c>
      <c r="H23" s="10">
        <f>+'24-02-015 Ind. Proy'!S190</f>
        <v>0</v>
      </c>
      <c r="I23" s="10">
        <f>+'24-02-015 Ind. Proy'!T190</f>
        <v>0</v>
      </c>
      <c r="J23" s="10">
        <f>+'24-02-015 Ind. Proy'!U190</f>
        <v>0</v>
      </c>
      <c r="K23" s="10">
        <f>+'24-02-015 Ind. Proy'!V190</f>
        <v>0</v>
      </c>
      <c r="L23" s="10">
        <f>+'24-02-015 Ind. Proy'!W190</f>
        <v>0</v>
      </c>
      <c r="M23" s="10">
        <f>+'24-02-015 Ind. Proy'!X190</f>
        <v>0</v>
      </c>
      <c r="N23" s="10">
        <f>+'24-02-015 Ind. Proy'!Y190</f>
        <v>0</v>
      </c>
      <c r="O23" s="10">
        <f>+'24-02-015 Ind. Proy'!Z190</f>
        <v>0</v>
      </c>
      <c r="P23" s="10">
        <f>+'24-02-015 Ind. Proy'!AA190</f>
        <v>0</v>
      </c>
      <c r="Q23" s="10">
        <f>+'24-02-015 Ind. Proy'!AB190</f>
        <v>0</v>
      </c>
      <c r="R23" s="10">
        <f>+'24-02-015 Ind. Proy'!AC190</f>
        <v>0</v>
      </c>
      <c r="S23" s="10">
        <f>+'24-02-015 Ind. Proy'!AD190</f>
        <v>0</v>
      </c>
      <c r="T23" s="10">
        <f>+'24-02-015 Ind. Proy'!AE190</f>
        <v>0</v>
      </c>
      <c r="U23" s="10">
        <f>+'24-02-015 Ind. Proy'!AF190</f>
        <v>0</v>
      </c>
      <c r="V23" s="10">
        <f>+'24-02-015 Ind. Proy'!AG190</f>
        <v>0</v>
      </c>
      <c r="W23" s="10">
        <f>+'24-02-015 Ind. Proy'!AH190</f>
        <v>0</v>
      </c>
      <c r="X23" s="49">
        <f>+'24-02-015 Ind. Proy'!AI190</f>
        <v>0</v>
      </c>
      <c r="Y23" s="49">
        <f>+'24-02-015 Ind. Proy'!AJ190</f>
        <v>0</v>
      </c>
    </row>
    <row r="24" spans="1:25" ht="15" customHeight="1">
      <c r="A24" s="129" t="str">
        <f>"TOTAL ASIG."&amp;" "&amp;$A$5</f>
        <v>TOTAL ASIG. 24-02-015 "INTEGRA - Subsecretaría de Educación"</v>
      </c>
      <c r="B24" s="130">
        <f t="shared" ref="B24:W24" si="0">SUM(B8:B23)</f>
        <v>2316245000</v>
      </c>
      <c r="C24" s="130">
        <f t="shared" si="0"/>
        <v>2316245000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0</v>
      </c>
      <c r="H24" s="130">
        <f t="shared" si="0"/>
        <v>0</v>
      </c>
      <c r="I24" s="130">
        <f t="shared" si="0"/>
        <v>0</v>
      </c>
      <c r="J24" s="130">
        <f t="shared" si="0"/>
        <v>0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0</v>
      </c>
      <c r="X24" s="131">
        <f>+'24-02-015 Ind. Proy'!AI191</f>
        <v>0</v>
      </c>
      <c r="Y24" s="131">
        <f>'24-02-015 Ind. Proy'!AJ191</f>
        <v>0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208"/>
  <sheetViews>
    <sheetView zoomScaleNormal="100" workbookViewId="0">
      <pane xSplit="5" ySplit="7" topLeftCell="F18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M7" sqref="M1:Q1048576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111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25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25" t="s">
        <v>22</v>
      </c>
      <c r="D7" s="156"/>
      <c r="E7" s="153"/>
      <c r="F7" s="156"/>
      <c r="G7" s="153"/>
      <c r="H7" s="124" t="s">
        <v>23</v>
      </c>
      <c r="I7" s="124" t="s">
        <v>24</v>
      </c>
      <c r="J7" s="159"/>
      <c r="K7" s="159"/>
      <c r="L7" s="153"/>
      <c r="M7" s="126" t="s">
        <v>25</v>
      </c>
      <c r="N7" s="126" t="s">
        <v>26</v>
      </c>
      <c r="O7" s="126" t="s">
        <v>27</v>
      </c>
      <c r="P7" s="153"/>
      <c r="Q7" s="156"/>
      <c r="R7" s="126" t="s">
        <v>28</v>
      </c>
      <c r="S7" s="126" t="s">
        <v>29</v>
      </c>
      <c r="T7" s="126" t="s">
        <v>30</v>
      </c>
      <c r="U7" s="159"/>
      <c r="V7" s="126" t="s">
        <v>31</v>
      </c>
      <c r="W7" s="126" t="s">
        <v>32</v>
      </c>
      <c r="X7" s="126" t="s">
        <v>33</v>
      </c>
      <c r="Y7" s="159"/>
      <c r="Z7" s="126" t="s">
        <v>34</v>
      </c>
      <c r="AA7" s="126" t="s">
        <v>35</v>
      </c>
      <c r="AB7" s="126" t="s">
        <v>36</v>
      </c>
      <c r="AC7" s="159"/>
      <c r="AD7" s="126" t="s">
        <v>37</v>
      </c>
      <c r="AE7" s="126" t="s">
        <v>38</v>
      </c>
      <c r="AF7" s="126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>
      <c r="A8" s="179" t="s">
        <v>42</v>
      </c>
      <c r="B8" s="180"/>
      <c r="C8" s="180"/>
      <c r="D8" s="180"/>
      <c r="E8" s="181"/>
      <c r="F8" s="17"/>
      <c r="G8" s="18"/>
      <c r="H8" s="19"/>
      <c r="I8" s="19"/>
      <c r="J8" s="7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 t="str">
        <f t="shared" ref="AJ9:AJ18" si="1">IF(ISERROR(AH9/$AH$191),"-",AH9/$AH$191)</f>
        <v>-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 t="str">
        <f t="shared" si="1"/>
        <v>-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 t="str">
        <f t="shared" si="1"/>
        <v>-</v>
      </c>
    </row>
    <row r="12" spans="1:44" ht="12.75" hidden="1" customHeight="1" outlineLevel="1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 t="str">
        <f t="shared" si="1"/>
        <v>-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 t="str">
        <f t="shared" si="1"/>
        <v>-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 t="str">
        <f t="shared" si="1"/>
        <v>-</v>
      </c>
    </row>
    <row r="15" spans="1:44" ht="12.75" hidden="1" customHeight="1" outlineLevel="1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 t="str">
        <f t="shared" si="1"/>
        <v>-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 t="str">
        <f t="shared" si="1"/>
        <v>-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 t="str">
        <f t="shared" si="1"/>
        <v>-</v>
      </c>
    </row>
    <row r="18" spans="1:44" ht="12.75" hidden="1" customHeight="1" outlineLevel="1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 t="str">
        <f t="shared" si="1"/>
        <v>-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hidden="1" customHeight="1" collapsed="1">
      <c r="A19" s="175" t="s">
        <v>43</v>
      </c>
      <c r="B19" s="176"/>
      <c r="C19" s="177"/>
      <c r="D19" s="177"/>
      <c r="E19" s="177"/>
      <c r="F19" s="177"/>
      <c r="G19" s="177"/>
      <c r="H19" s="177"/>
      <c r="I19" s="178"/>
      <c r="J19" s="70">
        <f>SUM(J9:J18)</f>
        <v>0</v>
      </c>
      <c r="K19" s="70">
        <f>SUM(K9:K18)</f>
        <v>0</v>
      </c>
      <c r="L19" s="80"/>
      <c r="M19" s="70">
        <f>SUM(M9:M18)</f>
        <v>0</v>
      </c>
      <c r="N19" s="70">
        <f>SUM(N9:N18)</f>
        <v>0</v>
      </c>
      <c r="O19" s="70">
        <f>SUM(O9:O18)</f>
        <v>0</v>
      </c>
      <c r="P19" s="73"/>
      <c r="Q19" s="81"/>
      <c r="R19" s="70">
        <f t="shared" ref="R19:AH19" si="7">SUM(R9:R18)</f>
        <v>0</v>
      </c>
      <c r="S19" s="70">
        <f t="shared" si="7"/>
        <v>0</v>
      </c>
      <c r="T19" s="70">
        <f t="shared" si="7"/>
        <v>0</v>
      </c>
      <c r="U19" s="70">
        <f>SUM(U9:U18)</f>
        <v>0</v>
      </c>
      <c r="V19" s="70">
        <f t="shared" si="7"/>
        <v>0</v>
      </c>
      <c r="W19" s="70">
        <f t="shared" si="7"/>
        <v>0</v>
      </c>
      <c r="X19" s="70">
        <f t="shared" si="7"/>
        <v>0</v>
      </c>
      <c r="Y19" s="70">
        <f t="shared" si="7"/>
        <v>0</v>
      </c>
      <c r="Z19" s="70">
        <f t="shared" si="7"/>
        <v>0</v>
      </c>
      <c r="AA19" s="70">
        <f t="shared" si="7"/>
        <v>0</v>
      </c>
      <c r="AB19" s="70">
        <f t="shared" si="7"/>
        <v>0</v>
      </c>
      <c r="AC19" s="70">
        <f t="shared" si="7"/>
        <v>0</v>
      </c>
      <c r="AD19" s="70">
        <f t="shared" si="7"/>
        <v>0</v>
      </c>
      <c r="AE19" s="70">
        <f t="shared" si="7"/>
        <v>0</v>
      </c>
      <c r="AF19" s="70">
        <f t="shared" si="7"/>
        <v>0</v>
      </c>
      <c r="AG19" s="70">
        <f t="shared" si="7"/>
        <v>0</v>
      </c>
      <c r="AH19" s="70">
        <f t="shared" si="7"/>
        <v>0</v>
      </c>
      <c r="AI19" s="74">
        <f>IF(ISERROR(AH19/J19),0,AH19/J19)</f>
        <v>0</v>
      </c>
      <c r="AJ19" s="74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>
      <c r="A20" s="182" t="s">
        <v>44</v>
      </c>
      <c r="B20" s="183"/>
      <c r="C20" s="183"/>
      <c r="D20" s="183"/>
      <c r="E20" s="184"/>
      <c r="F20" s="17"/>
      <c r="G20" s="18"/>
      <c r="H20" s="19"/>
      <c r="I20" s="19"/>
      <c r="J20" s="7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 t="str">
        <f t="shared" ref="AJ21:AJ30" si="9">IF(ISERROR(AH21/$AH$191),"-",AH21/$AH$191)</f>
        <v>-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 t="str">
        <f t="shared" si="9"/>
        <v>-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 t="str">
        <f t="shared" si="9"/>
        <v>-</v>
      </c>
    </row>
    <row r="24" spans="1:44" ht="12.75" hidden="1" customHeight="1" outlineLevel="1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 t="str">
        <f t="shared" si="9"/>
        <v>-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 t="str">
        <f t="shared" si="9"/>
        <v>-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 t="str">
        <f t="shared" si="9"/>
        <v>-</v>
      </c>
    </row>
    <row r="27" spans="1:44" ht="12.75" hidden="1" customHeight="1" outlineLevel="1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 t="str">
        <f t="shared" si="9"/>
        <v>-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 t="str">
        <f t="shared" si="9"/>
        <v>-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 t="str">
        <f t="shared" si="9"/>
        <v>-</v>
      </c>
    </row>
    <row r="30" spans="1:44" ht="12.75" hidden="1" customHeight="1" outlineLevel="1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 t="str">
        <f t="shared" si="9"/>
        <v>-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hidden="1" customHeight="1" collapsed="1">
      <c r="A31" s="175" t="s">
        <v>45</v>
      </c>
      <c r="B31" s="176"/>
      <c r="C31" s="177"/>
      <c r="D31" s="177"/>
      <c r="E31" s="177"/>
      <c r="F31" s="177"/>
      <c r="G31" s="177"/>
      <c r="H31" s="177"/>
      <c r="I31" s="178"/>
      <c r="J31" s="70">
        <f>SUM(J21:J30)</f>
        <v>0</v>
      </c>
      <c r="K31" s="70">
        <f>SUM(K21:K30)</f>
        <v>0</v>
      </c>
      <c r="L31" s="80"/>
      <c r="M31" s="70">
        <f>SUM(M21:M30)</f>
        <v>0</v>
      </c>
      <c r="N31" s="70">
        <f>SUM(N21:N30)</f>
        <v>0</v>
      </c>
      <c r="O31" s="70">
        <f>SUM(O21:O30)</f>
        <v>0</v>
      </c>
      <c r="P31" s="73"/>
      <c r="Q31" s="81"/>
      <c r="R31" s="70">
        <f t="shared" ref="R31:AH31" si="15">SUM(R21:R30)</f>
        <v>0</v>
      </c>
      <c r="S31" s="70">
        <f t="shared" si="15"/>
        <v>0</v>
      </c>
      <c r="T31" s="70">
        <f t="shared" si="15"/>
        <v>0</v>
      </c>
      <c r="U31" s="70">
        <f t="shared" si="15"/>
        <v>0</v>
      </c>
      <c r="V31" s="70">
        <f t="shared" si="15"/>
        <v>0</v>
      </c>
      <c r="W31" s="70">
        <f t="shared" si="15"/>
        <v>0</v>
      </c>
      <c r="X31" s="70">
        <f t="shared" si="15"/>
        <v>0</v>
      </c>
      <c r="Y31" s="70">
        <f t="shared" si="15"/>
        <v>0</v>
      </c>
      <c r="Z31" s="70">
        <f t="shared" si="15"/>
        <v>0</v>
      </c>
      <c r="AA31" s="70">
        <f t="shared" si="15"/>
        <v>0</v>
      </c>
      <c r="AB31" s="70">
        <f t="shared" si="15"/>
        <v>0</v>
      </c>
      <c r="AC31" s="70">
        <f t="shared" si="15"/>
        <v>0</v>
      </c>
      <c r="AD31" s="70">
        <f t="shared" si="15"/>
        <v>0</v>
      </c>
      <c r="AE31" s="70">
        <f t="shared" si="15"/>
        <v>0</v>
      </c>
      <c r="AF31" s="70">
        <f t="shared" si="15"/>
        <v>0</v>
      </c>
      <c r="AG31" s="70">
        <f t="shared" si="15"/>
        <v>0</v>
      </c>
      <c r="AH31" s="70">
        <f t="shared" si="15"/>
        <v>0</v>
      </c>
      <c r="AI31" s="74">
        <f>IF(ISERROR(AH31/J31),0,AH31/J31)</f>
        <v>0</v>
      </c>
      <c r="AJ31" s="74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>
      <c r="A32" s="182" t="s">
        <v>46</v>
      </c>
      <c r="B32" s="183"/>
      <c r="C32" s="183"/>
      <c r="D32" s="183"/>
      <c r="E32" s="184"/>
      <c r="F32" s="17"/>
      <c r="G32" s="18"/>
      <c r="H32" s="19"/>
      <c r="I32" s="19"/>
      <c r="J32" s="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 t="str">
        <f t="shared" ref="AJ33:AJ42" si="17">IF(ISERROR(AH33/$AH$191),"-",AH33/$AH$191)</f>
        <v>-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 t="str">
        <f t="shared" si="17"/>
        <v>-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 t="str">
        <f t="shared" si="17"/>
        <v>-</v>
      </c>
    </row>
    <row r="36" spans="1:44" ht="12.75" hidden="1" customHeight="1" outlineLevel="1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 t="str">
        <f t="shared" si="17"/>
        <v>-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 t="str">
        <f t="shared" si="17"/>
        <v>-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 t="str">
        <f t="shared" si="17"/>
        <v>-</v>
      </c>
    </row>
    <row r="39" spans="1:44" ht="12.75" hidden="1" customHeight="1" outlineLevel="1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 t="str">
        <f t="shared" si="17"/>
        <v>-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 t="str">
        <f t="shared" si="17"/>
        <v>-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 t="str">
        <f t="shared" si="17"/>
        <v>-</v>
      </c>
    </row>
    <row r="42" spans="1:44" ht="12.75" hidden="1" customHeight="1" outlineLevel="1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 t="str">
        <f t="shared" si="17"/>
        <v>-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hidden="1" customHeight="1" collapsed="1">
      <c r="A43" s="175" t="s">
        <v>47</v>
      </c>
      <c r="B43" s="176"/>
      <c r="C43" s="177"/>
      <c r="D43" s="177"/>
      <c r="E43" s="177"/>
      <c r="F43" s="177"/>
      <c r="G43" s="177"/>
      <c r="H43" s="177"/>
      <c r="I43" s="178"/>
      <c r="J43" s="70">
        <f>SUM(J33:J42)</f>
        <v>0</v>
      </c>
      <c r="K43" s="70">
        <f>SUM(K33:K42)</f>
        <v>0</v>
      </c>
      <c r="L43" s="80"/>
      <c r="M43" s="70">
        <f>SUM(M33:M42)</f>
        <v>0</v>
      </c>
      <c r="N43" s="70">
        <f>SUM(N33:N42)</f>
        <v>0</v>
      </c>
      <c r="O43" s="70">
        <f>SUM(O33:O42)</f>
        <v>0</v>
      </c>
      <c r="P43" s="73"/>
      <c r="Q43" s="81"/>
      <c r="R43" s="70">
        <f t="shared" ref="R43:AH43" si="23">SUM(R33:R42)</f>
        <v>0</v>
      </c>
      <c r="S43" s="70">
        <f t="shared" si="23"/>
        <v>0</v>
      </c>
      <c r="T43" s="70">
        <f t="shared" si="23"/>
        <v>0</v>
      </c>
      <c r="U43" s="70">
        <f t="shared" si="23"/>
        <v>0</v>
      </c>
      <c r="V43" s="70">
        <f t="shared" si="23"/>
        <v>0</v>
      </c>
      <c r="W43" s="70">
        <f t="shared" si="23"/>
        <v>0</v>
      </c>
      <c r="X43" s="70">
        <f t="shared" si="23"/>
        <v>0</v>
      </c>
      <c r="Y43" s="70">
        <f t="shared" si="23"/>
        <v>0</v>
      </c>
      <c r="Z43" s="70">
        <f t="shared" si="23"/>
        <v>0</v>
      </c>
      <c r="AA43" s="70">
        <f t="shared" si="23"/>
        <v>0</v>
      </c>
      <c r="AB43" s="70">
        <f t="shared" si="23"/>
        <v>0</v>
      </c>
      <c r="AC43" s="70">
        <f t="shared" si="23"/>
        <v>0</v>
      </c>
      <c r="AD43" s="70">
        <f t="shared" si="23"/>
        <v>0</v>
      </c>
      <c r="AE43" s="70">
        <f t="shared" si="23"/>
        <v>0</v>
      </c>
      <c r="AF43" s="70">
        <f t="shared" si="23"/>
        <v>0</v>
      </c>
      <c r="AG43" s="70">
        <f t="shared" si="23"/>
        <v>0</v>
      </c>
      <c r="AH43" s="70">
        <f t="shared" si="23"/>
        <v>0</v>
      </c>
      <c r="AI43" s="74">
        <f>IF(ISERROR(AH43/J43),0,AH43/J43)</f>
        <v>0</v>
      </c>
      <c r="AJ43" s="74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>
      <c r="A44" s="182" t="s">
        <v>48</v>
      </c>
      <c r="B44" s="183"/>
      <c r="C44" s="183"/>
      <c r="D44" s="183"/>
      <c r="E44" s="184"/>
      <c r="F44" s="17"/>
      <c r="G44" s="18"/>
      <c r="H44" s="19"/>
      <c r="I44" s="19"/>
      <c r="J44" s="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 t="str">
        <f t="shared" ref="AJ45:AJ54" si="25">IF(ISERROR(AH45/$AH$191),"-",AH45/$AH$191)</f>
        <v>-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 t="str">
        <f t="shared" si="25"/>
        <v>-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 t="str">
        <f t="shared" si="25"/>
        <v>-</v>
      </c>
    </row>
    <row r="48" spans="1:44" ht="12.75" hidden="1" customHeight="1" outlineLevel="1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 t="str">
        <f t="shared" si="25"/>
        <v>-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 t="str">
        <f t="shared" si="25"/>
        <v>-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 t="str">
        <f t="shared" si="25"/>
        <v>-</v>
      </c>
    </row>
    <row r="51" spans="1:44" ht="12.75" hidden="1" customHeight="1" outlineLevel="1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 t="str">
        <f t="shared" si="25"/>
        <v>-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 t="str">
        <f t="shared" si="25"/>
        <v>-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 t="str">
        <f t="shared" si="25"/>
        <v>-</v>
      </c>
    </row>
    <row r="54" spans="1:44" ht="12.75" hidden="1" customHeight="1" outlineLevel="1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 t="str">
        <f t="shared" si="25"/>
        <v>-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hidden="1" customHeight="1" collapsed="1">
      <c r="A55" s="175" t="s">
        <v>49</v>
      </c>
      <c r="B55" s="176"/>
      <c r="C55" s="177"/>
      <c r="D55" s="177"/>
      <c r="E55" s="177"/>
      <c r="F55" s="177"/>
      <c r="G55" s="177"/>
      <c r="H55" s="177"/>
      <c r="I55" s="178"/>
      <c r="J55" s="70">
        <f>SUM(J45:J54)</f>
        <v>0</v>
      </c>
      <c r="K55" s="70">
        <f>SUM(K45:K54)</f>
        <v>0</v>
      </c>
      <c r="L55" s="80"/>
      <c r="M55" s="70">
        <f>SUM(M45:M54)</f>
        <v>0</v>
      </c>
      <c r="N55" s="70">
        <f>SUM(N45:N54)</f>
        <v>0</v>
      </c>
      <c r="O55" s="70">
        <f>SUM(O45:O54)</f>
        <v>0</v>
      </c>
      <c r="P55" s="73"/>
      <c r="Q55" s="81"/>
      <c r="R55" s="70">
        <f t="shared" ref="R55:AH55" si="31">SUM(R45:R54)</f>
        <v>0</v>
      </c>
      <c r="S55" s="70">
        <f t="shared" si="31"/>
        <v>0</v>
      </c>
      <c r="T55" s="70">
        <f t="shared" si="31"/>
        <v>0</v>
      </c>
      <c r="U55" s="70">
        <f t="shared" si="31"/>
        <v>0</v>
      </c>
      <c r="V55" s="70">
        <f t="shared" si="31"/>
        <v>0</v>
      </c>
      <c r="W55" s="70">
        <f t="shared" si="31"/>
        <v>0</v>
      </c>
      <c r="X55" s="70">
        <f t="shared" si="31"/>
        <v>0</v>
      </c>
      <c r="Y55" s="70">
        <f t="shared" si="31"/>
        <v>0</v>
      </c>
      <c r="Z55" s="70">
        <f t="shared" si="31"/>
        <v>0</v>
      </c>
      <c r="AA55" s="70">
        <f t="shared" si="31"/>
        <v>0</v>
      </c>
      <c r="AB55" s="70">
        <f t="shared" si="31"/>
        <v>0</v>
      </c>
      <c r="AC55" s="70">
        <f t="shared" si="31"/>
        <v>0</v>
      </c>
      <c r="AD55" s="70">
        <f t="shared" si="31"/>
        <v>0</v>
      </c>
      <c r="AE55" s="70">
        <f t="shared" si="31"/>
        <v>0</v>
      </c>
      <c r="AF55" s="70">
        <f t="shared" si="31"/>
        <v>0</v>
      </c>
      <c r="AG55" s="70">
        <f t="shared" si="31"/>
        <v>0</v>
      </c>
      <c r="AH55" s="70">
        <f t="shared" si="31"/>
        <v>0</v>
      </c>
      <c r="AI55" s="74">
        <f>IF(ISERROR(AH55/J55),0,AH55/J55)</f>
        <v>0</v>
      </c>
      <c r="AJ55" s="74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>
      <c r="A56" s="182" t="s">
        <v>50</v>
      </c>
      <c r="B56" s="183"/>
      <c r="C56" s="183"/>
      <c r="D56" s="183"/>
      <c r="E56" s="184"/>
      <c r="F56" s="17"/>
      <c r="G56" s="18"/>
      <c r="H56" s="19"/>
      <c r="I56" s="19"/>
      <c r="J56" s="7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6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 t="str">
        <f t="shared" ref="AJ57:AJ66" si="33">IF(ISERROR(AH57/$AH$191),"-",AH57/$AH$191)</f>
        <v>-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6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 t="str">
        <f t="shared" si="33"/>
        <v>-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 t="str">
        <f t="shared" si="33"/>
        <v>-</v>
      </c>
    </row>
    <row r="60" spans="1:44" ht="12.75" hidden="1" customHeight="1" outlineLevel="1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 t="str">
        <f t="shared" si="33"/>
        <v>-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 t="str">
        <f t="shared" si="33"/>
        <v>-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 t="str">
        <f t="shared" si="33"/>
        <v>-</v>
      </c>
    </row>
    <row r="63" spans="1:44" ht="12.75" hidden="1" customHeight="1" outlineLevel="1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 t="str">
        <f t="shared" si="33"/>
        <v>-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 t="str">
        <f t="shared" si="33"/>
        <v>-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 t="str">
        <f t="shared" si="33"/>
        <v>-</v>
      </c>
    </row>
    <row r="66" spans="1:44" ht="12.75" hidden="1" customHeight="1" outlineLevel="1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 t="str">
        <f t="shared" si="33"/>
        <v>-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hidden="1" customHeight="1" collapsed="1">
      <c r="A67" s="175" t="s">
        <v>51</v>
      </c>
      <c r="B67" s="176"/>
      <c r="C67" s="177"/>
      <c r="D67" s="177"/>
      <c r="E67" s="177"/>
      <c r="F67" s="177"/>
      <c r="G67" s="177"/>
      <c r="H67" s="177"/>
      <c r="I67" s="178"/>
      <c r="J67" s="70">
        <f>SUM(J57:J66)</f>
        <v>0</v>
      </c>
      <c r="K67" s="70">
        <f>SUM(K57:K66)</f>
        <v>0</v>
      </c>
      <c r="L67" s="80"/>
      <c r="M67" s="70">
        <f>SUM(M57:M66)</f>
        <v>0</v>
      </c>
      <c r="N67" s="70">
        <f>SUM(N57:N66)</f>
        <v>0</v>
      </c>
      <c r="O67" s="70">
        <f>SUM(O57:O66)</f>
        <v>0</v>
      </c>
      <c r="P67" s="73"/>
      <c r="Q67" s="81"/>
      <c r="R67" s="70">
        <f t="shared" ref="R67:AH67" si="39">SUM(R57:R66)</f>
        <v>0</v>
      </c>
      <c r="S67" s="70">
        <f t="shared" si="39"/>
        <v>0</v>
      </c>
      <c r="T67" s="70">
        <f t="shared" si="39"/>
        <v>0</v>
      </c>
      <c r="U67" s="70">
        <f t="shared" si="39"/>
        <v>0</v>
      </c>
      <c r="V67" s="70">
        <f t="shared" si="39"/>
        <v>0</v>
      </c>
      <c r="W67" s="70">
        <f t="shared" si="39"/>
        <v>0</v>
      </c>
      <c r="X67" s="70">
        <f t="shared" si="39"/>
        <v>0</v>
      </c>
      <c r="Y67" s="70">
        <f t="shared" si="39"/>
        <v>0</v>
      </c>
      <c r="Z67" s="70">
        <f t="shared" si="39"/>
        <v>0</v>
      </c>
      <c r="AA67" s="70">
        <f t="shared" si="39"/>
        <v>0</v>
      </c>
      <c r="AB67" s="70">
        <f t="shared" si="39"/>
        <v>0</v>
      </c>
      <c r="AC67" s="70">
        <f t="shared" si="39"/>
        <v>0</v>
      </c>
      <c r="AD67" s="70">
        <f t="shared" si="39"/>
        <v>0</v>
      </c>
      <c r="AE67" s="70">
        <f t="shared" si="39"/>
        <v>0</v>
      </c>
      <c r="AF67" s="70">
        <f t="shared" si="39"/>
        <v>0</v>
      </c>
      <c r="AG67" s="70">
        <f t="shared" si="39"/>
        <v>0</v>
      </c>
      <c r="AH67" s="70">
        <f t="shared" si="39"/>
        <v>0</v>
      </c>
      <c r="AI67" s="74">
        <f>IF(ISERROR(AH67/J67),0,AH67/J67)</f>
        <v>0</v>
      </c>
      <c r="AJ67" s="74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>
      <c r="A68" s="182" t="s">
        <v>52</v>
      </c>
      <c r="B68" s="183"/>
      <c r="C68" s="183"/>
      <c r="D68" s="183"/>
      <c r="E68" s="184"/>
      <c r="F68" s="17"/>
      <c r="G68" s="18"/>
      <c r="H68" s="19"/>
      <c r="I68" s="19"/>
      <c r="J68" s="7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 t="str">
        <f t="shared" ref="AJ69:AJ78" si="41">IF(ISERROR(AH69/$AH$191),"-",AH69/$AH$191)</f>
        <v>-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 t="str">
        <f t="shared" si="41"/>
        <v>-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 t="str">
        <f t="shared" si="41"/>
        <v>-</v>
      </c>
    </row>
    <row r="72" spans="1:44" ht="12.75" hidden="1" customHeight="1" outlineLevel="1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 t="str">
        <f t="shared" si="41"/>
        <v>-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 t="str">
        <f t="shared" si="41"/>
        <v>-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 t="str">
        <f t="shared" si="41"/>
        <v>-</v>
      </c>
    </row>
    <row r="75" spans="1:44" ht="12.75" hidden="1" customHeight="1" outlineLevel="1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 t="str">
        <f t="shared" si="41"/>
        <v>-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 t="str">
        <f t="shared" si="41"/>
        <v>-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 t="str">
        <f t="shared" si="41"/>
        <v>-</v>
      </c>
    </row>
    <row r="78" spans="1:44" ht="12.75" hidden="1" customHeight="1" outlineLevel="1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 t="str">
        <f t="shared" si="41"/>
        <v>-</v>
      </c>
      <c r="AK78" s="12"/>
      <c r="AL78" s="12"/>
      <c r="AM78" s="12"/>
      <c r="AN78" s="12"/>
      <c r="AO78" s="12"/>
      <c r="AP78" s="12"/>
      <c r="AQ78" s="12"/>
      <c r="AR78" s="12"/>
    </row>
    <row r="79" spans="1:44" s="75" customFormat="1" ht="12.75" hidden="1" customHeight="1" collapsed="1">
      <c r="A79" s="175" t="s">
        <v>53</v>
      </c>
      <c r="B79" s="176"/>
      <c r="C79" s="177"/>
      <c r="D79" s="177"/>
      <c r="E79" s="177"/>
      <c r="F79" s="177"/>
      <c r="G79" s="177"/>
      <c r="H79" s="177"/>
      <c r="I79" s="178"/>
      <c r="J79" s="70">
        <f>SUM(J69:J78)</f>
        <v>0</v>
      </c>
      <c r="K79" s="70">
        <f>SUM(K69:K78)</f>
        <v>0</v>
      </c>
      <c r="L79" s="80"/>
      <c r="M79" s="70">
        <f>SUM(M69:M78)</f>
        <v>0</v>
      </c>
      <c r="N79" s="70">
        <f>SUM(N69:N78)</f>
        <v>0</v>
      </c>
      <c r="O79" s="70">
        <f>SUM(O69:O78)</f>
        <v>0</v>
      </c>
      <c r="P79" s="73"/>
      <c r="Q79" s="81"/>
      <c r="R79" s="70">
        <f t="shared" ref="R79:AH79" si="47">SUM(R69:R78)</f>
        <v>0</v>
      </c>
      <c r="S79" s="70">
        <f t="shared" si="47"/>
        <v>0</v>
      </c>
      <c r="T79" s="70">
        <f t="shared" si="47"/>
        <v>0</v>
      </c>
      <c r="U79" s="70">
        <f t="shared" si="47"/>
        <v>0</v>
      </c>
      <c r="V79" s="70">
        <f t="shared" si="47"/>
        <v>0</v>
      </c>
      <c r="W79" s="70">
        <f t="shared" si="47"/>
        <v>0</v>
      </c>
      <c r="X79" s="70">
        <f t="shared" si="47"/>
        <v>0</v>
      </c>
      <c r="Y79" s="70">
        <f t="shared" si="47"/>
        <v>0</v>
      </c>
      <c r="Z79" s="70">
        <f t="shared" si="47"/>
        <v>0</v>
      </c>
      <c r="AA79" s="70">
        <f t="shared" si="47"/>
        <v>0</v>
      </c>
      <c r="AB79" s="70">
        <f t="shared" si="47"/>
        <v>0</v>
      </c>
      <c r="AC79" s="70">
        <f t="shared" si="47"/>
        <v>0</v>
      </c>
      <c r="AD79" s="70">
        <f t="shared" si="47"/>
        <v>0</v>
      </c>
      <c r="AE79" s="70">
        <f t="shared" si="47"/>
        <v>0</v>
      </c>
      <c r="AF79" s="70">
        <f t="shared" si="47"/>
        <v>0</v>
      </c>
      <c r="AG79" s="70">
        <f t="shared" si="47"/>
        <v>0</v>
      </c>
      <c r="AH79" s="70">
        <f t="shared" si="47"/>
        <v>0</v>
      </c>
      <c r="AI79" s="74">
        <f>IF(ISERROR(AH79/J79),0,AH79/J79)</f>
        <v>0</v>
      </c>
      <c r="AJ79" s="74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>
      <c r="A80" s="182" t="s">
        <v>54</v>
      </c>
      <c r="B80" s="183"/>
      <c r="C80" s="183"/>
      <c r="D80" s="183"/>
      <c r="E80" s="184"/>
      <c r="F80" s="17"/>
      <c r="G80" s="18"/>
      <c r="H80" s="19"/>
      <c r="I80" s="19"/>
      <c r="J80" s="7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 t="str">
        <f t="shared" ref="AJ81:AJ90" si="49">IF(ISERROR(AH81/$AH$191),"-",AH81/$AH$191)</f>
        <v>-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 t="str">
        <f t="shared" si="49"/>
        <v>-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 t="str">
        <f t="shared" si="49"/>
        <v>-</v>
      </c>
    </row>
    <row r="84" spans="1:44" ht="12.75" hidden="1" customHeight="1" outlineLevel="1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 t="str">
        <f t="shared" si="49"/>
        <v>-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 t="str">
        <f t="shared" si="49"/>
        <v>-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 t="str">
        <f t="shared" si="49"/>
        <v>-</v>
      </c>
    </row>
    <row r="87" spans="1:44" ht="12.75" hidden="1" customHeight="1" outlineLevel="1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 t="str">
        <f t="shared" si="49"/>
        <v>-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 t="str">
        <f t="shared" si="49"/>
        <v>-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 t="str">
        <f t="shared" si="49"/>
        <v>-</v>
      </c>
    </row>
    <row r="90" spans="1:44" ht="12.75" hidden="1" customHeight="1" outlineLevel="1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 t="str">
        <f t="shared" si="49"/>
        <v>-</v>
      </c>
      <c r="AK90" s="12"/>
      <c r="AL90" s="12"/>
      <c r="AM90" s="12"/>
      <c r="AN90" s="12"/>
      <c r="AO90" s="12"/>
      <c r="AP90" s="12"/>
      <c r="AQ90" s="12"/>
      <c r="AR90" s="12"/>
    </row>
    <row r="91" spans="1:44" s="75" customFormat="1" ht="12.75" hidden="1" customHeight="1" collapsed="1">
      <c r="A91" s="175" t="s">
        <v>55</v>
      </c>
      <c r="B91" s="176"/>
      <c r="C91" s="177"/>
      <c r="D91" s="177"/>
      <c r="E91" s="177"/>
      <c r="F91" s="177"/>
      <c r="G91" s="177"/>
      <c r="H91" s="177"/>
      <c r="I91" s="178"/>
      <c r="J91" s="70">
        <f>SUM(J81:J90)</f>
        <v>0</v>
      </c>
      <c r="K91" s="70">
        <f>SUM(K81:K90)</f>
        <v>0</v>
      </c>
      <c r="L91" s="80"/>
      <c r="M91" s="70">
        <f>SUM(M81:M90)</f>
        <v>0</v>
      </c>
      <c r="N91" s="70">
        <f>SUM(N81:N90)</f>
        <v>0</v>
      </c>
      <c r="O91" s="70">
        <f>SUM(O81:O90)</f>
        <v>0</v>
      </c>
      <c r="P91" s="73"/>
      <c r="Q91" s="81"/>
      <c r="R91" s="70">
        <f t="shared" ref="R91:AH91" si="55">SUM(R81:R90)</f>
        <v>0</v>
      </c>
      <c r="S91" s="70">
        <f t="shared" si="55"/>
        <v>0</v>
      </c>
      <c r="T91" s="70">
        <f t="shared" si="55"/>
        <v>0</v>
      </c>
      <c r="U91" s="70">
        <f t="shared" si="55"/>
        <v>0</v>
      </c>
      <c r="V91" s="70">
        <f t="shared" si="55"/>
        <v>0</v>
      </c>
      <c r="W91" s="70">
        <f t="shared" si="55"/>
        <v>0</v>
      </c>
      <c r="X91" s="70">
        <f t="shared" si="55"/>
        <v>0</v>
      </c>
      <c r="Y91" s="70">
        <f t="shared" si="55"/>
        <v>0</v>
      </c>
      <c r="Z91" s="70">
        <f t="shared" si="55"/>
        <v>0</v>
      </c>
      <c r="AA91" s="70">
        <f t="shared" si="55"/>
        <v>0</v>
      </c>
      <c r="AB91" s="70">
        <f t="shared" si="55"/>
        <v>0</v>
      </c>
      <c r="AC91" s="70">
        <f t="shared" si="55"/>
        <v>0</v>
      </c>
      <c r="AD91" s="70">
        <f t="shared" si="55"/>
        <v>0</v>
      </c>
      <c r="AE91" s="70">
        <f t="shared" si="55"/>
        <v>0</v>
      </c>
      <c r="AF91" s="70">
        <f t="shared" si="55"/>
        <v>0</v>
      </c>
      <c r="AG91" s="70">
        <f t="shared" si="55"/>
        <v>0</v>
      </c>
      <c r="AH91" s="70">
        <f t="shared" si="55"/>
        <v>0</v>
      </c>
      <c r="AI91" s="74">
        <f>IF(ISERROR(AH91/J91),0,AH91/J91)</f>
        <v>0</v>
      </c>
      <c r="AJ91" s="74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>
      <c r="A92" s="182" t="s">
        <v>56</v>
      </c>
      <c r="B92" s="183"/>
      <c r="C92" s="183"/>
      <c r="D92" s="183"/>
      <c r="E92" s="184"/>
      <c r="F92" s="17"/>
      <c r="G92" s="18"/>
      <c r="H92" s="19"/>
      <c r="I92" s="19"/>
      <c r="J92" s="7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 t="str">
        <f t="shared" ref="AJ93:AJ102" si="57">IF(ISERROR(AH93/$AH$191),"-",AH93/$AH$191)</f>
        <v>-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 t="str">
        <f t="shared" si="57"/>
        <v>-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 t="str">
        <f t="shared" si="57"/>
        <v>-</v>
      </c>
    </row>
    <row r="96" spans="1:44" ht="12.75" hidden="1" customHeight="1" outlineLevel="1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 t="str">
        <f t="shared" si="57"/>
        <v>-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 t="str">
        <f t="shared" si="57"/>
        <v>-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 t="str">
        <f t="shared" si="57"/>
        <v>-</v>
      </c>
    </row>
    <row r="99" spans="1:44" ht="12.75" hidden="1" customHeight="1" outlineLevel="1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 t="str">
        <f t="shared" si="57"/>
        <v>-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 t="str">
        <f t="shared" si="57"/>
        <v>-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 t="str">
        <f t="shared" si="57"/>
        <v>-</v>
      </c>
    </row>
    <row r="102" spans="1:44" ht="12.75" hidden="1" customHeight="1" outlineLevel="1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 t="str">
        <f t="shared" si="57"/>
        <v>-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5" customFormat="1" ht="12.75" hidden="1" customHeight="1" collapsed="1">
      <c r="A103" s="175" t="s">
        <v>57</v>
      </c>
      <c r="B103" s="176"/>
      <c r="C103" s="177"/>
      <c r="D103" s="177"/>
      <c r="E103" s="177"/>
      <c r="F103" s="177"/>
      <c r="G103" s="177"/>
      <c r="H103" s="177"/>
      <c r="I103" s="178"/>
      <c r="J103" s="70">
        <f>SUM(J93:J102)</f>
        <v>0</v>
      </c>
      <c r="K103" s="70">
        <f>SUM(K93:K102)</f>
        <v>0</v>
      </c>
      <c r="L103" s="80"/>
      <c r="M103" s="70">
        <f>SUM(M93:M102)</f>
        <v>0</v>
      </c>
      <c r="N103" s="70">
        <f>SUM(N93:N102)</f>
        <v>0</v>
      </c>
      <c r="O103" s="70">
        <f>SUM(O93:O102)</f>
        <v>0</v>
      </c>
      <c r="P103" s="73"/>
      <c r="Q103" s="81"/>
      <c r="R103" s="70">
        <f t="shared" ref="R103:AH103" si="63">SUM(R93:R102)</f>
        <v>0</v>
      </c>
      <c r="S103" s="70">
        <f t="shared" si="63"/>
        <v>0</v>
      </c>
      <c r="T103" s="70">
        <f t="shared" si="63"/>
        <v>0</v>
      </c>
      <c r="U103" s="70">
        <f t="shared" si="63"/>
        <v>0</v>
      </c>
      <c r="V103" s="70">
        <f t="shared" si="63"/>
        <v>0</v>
      </c>
      <c r="W103" s="70">
        <f t="shared" si="63"/>
        <v>0</v>
      </c>
      <c r="X103" s="70">
        <f t="shared" si="63"/>
        <v>0</v>
      </c>
      <c r="Y103" s="70">
        <f t="shared" si="63"/>
        <v>0</v>
      </c>
      <c r="Z103" s="70">
        <f t="shared" si="63"/>
        <v>0</v>
      </c>
      <c r="AA103" s="70">
        <f t="shared" si="63"/>
        <v>0</v>
      </c>
      <c r="AB103" s="70">
        <f t="shared" si="63"/>
        <v>0</v>
      </c>
      <c r="AC103" s="70">
        <f t="shared" si="63"/>
        <v>0</v>
      </c>
      <c r="AD103" s="70">
        <f t="shared" si="63"/>
        <v>0</v>
      </c>
      <c r="AE103" s="70">
        <f t="shared" si="63"/>
        <v>0</v>
      </c>
      <c r="AF103" s="70">
        <f t="shared" si="63"/>
        <v>0</v>
      </c>
      <c r="AG103" s="70">
        <f t="shared" si="63"/>
        <v>0</v>
      </c>
      <c r="AH103" s="70">
        <f t="shared" si="63"/>
        <v>0</v>
      </c>
      <c r="AI103" s="74">
        <f>IF(ISERROR(AH103/J103),0,AH103/J103)</f>
        <v>0</v>
      </c>
      <c r="AJ103" s="74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>
      <c r="A104" s="182" t="s">
        <v>58</v>
      </c>
      <c r="B104" s="183"/>
      <c r="C104" s="183"/>
      <c r="D104" s="183"/>
      <c r="E104" s="184"/>
      <c r="F104" s="17"/>
      <c r="G104" s="18"/>
      <c r="H104" s="19"/>
      <c r="I104" s="19"/>
      <c r="J104" s="7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6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 t="str">
        <f t="shared" ref="AJ105:AJ114" si="66">IF(ISERROR(AH105/$AH$191),"-",AH105/$AH$191)</f>
        <v>-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 t="str">
        <f t="shared" si="66"/>
        <v>-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 t="str">
        <f t="shared" si="66"/>
        <v>-</v>
      </c>
    </row>
    <row r="108" spans="1:44" ht="12.75" hidden="1" customHeight="1" outlineLevel="1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 t="str">
        <f t="shared" si="66"/>
        <v>-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 t="str">
        <f t="shared" si="66"/>
        <v>-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 t="str">
        <f t="shared" si="66"/>
        <v>-</v>
      </c>
    </row>
    <row r="111" spans="1:44" ht="12.75" hidden="1" customHeight="1" outlineLevel="1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 t="str">
        <f t="shared" si="66"/>
        <v>-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 t="str">
        <f t="shared" si="66"/>
        <v>-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 t="str">
        <f t="shared" si="66"/>
        <v>-</v>
      </c>
    </row>
    <row r="114" spans="1:44" ht="12.75" hidden="1" customHeight="1" outlineLevel="1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 t="str">
        <f t="shared" si="66"/>
        <v>-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5" customFormat="1" ht="12.75" hidden="1" customHeight="1" collapsed="1">
      <c r="A115" s="175" t="s">
        <v>59</v>
      </c>
      <c r="B115" s="176"/>
      <c r="C115" s="177"/>
      <c r="D115" s="177"/>
      <c r="E115" s="177"/>
      <c r="F115" s="177"/>
      <c r="G115" s="177"/>
      <c r="H115" s="177"/>
      <c r="I115" s="178"/>
      <c r="J115" s="70">
        <f>SUM(J105:J114)</f>
        <v>0</v>
      </c>
      <c r="K115" s="70">
        <f>SUM(K105:K114)</f>
        <v>0</v>
      </c>
      <c r="L115" s="80"/>
      <c r="M115" s="70">
        <f>SUM(M105:M114)</f>
        <v>0</v>
      </c>
      <c r="N115" s="70">
        <f>SUM(N105:N114)</f>
        <v>0</v>
      </c>
      <c r="O115" s="70">
        <f>SUM(O105:O114)</f>
        <v>0</v>
      </c>
      <c r="P115" s="73"/>
      <c r="Q115" s="81"/>
      <c r="R115" s="70">
        <f t="shared" ref="R115:AH115" si="71">SUM(R105:R114)</f>
        <v>0</v>
      </c>
      <c r="S115" s="70">
        <f t="shared" si="71"/>
        <v>0</v>
      </c>
      <c r="T115" s="70">
        <f t="shared" si="71"/>
        <v>0</v>
      </c>
      <c r="U115" s="70">
        <f t="shared" si="71"/>
        <v>0</v>
      </c>
      <c r="V115" s="70">
        <f t="shared" si="71"/>
        <v>0</v>
      </c>
      <c r="W115" s="70">
        <f t="shared" si="71"/>
        <v>0</v>
      </c>
      <c r="X115" s="70">
        <f t="shared" si="71"/>
        <v>0</v>
      </c>
      <c r="Y115" s="70">
        <f t="shared" si="71"/>
        <v>0</v>
      </c>
      <c r="Z115" s="70">
        <f t="shared" si="71"/>
        <v>0</v>
      </c>
      <c r="AA115" s="70">
        <f t="shared" si="71"/>
        <v>0</v>
      </c>
      <c r="AB115" s="70">
        <f t="shared" si="71"/>
        <v>0</v>
      </c>
      <c r="AC115" s="70">
        <f t="shared" si="71"/>
        <v>0</v>
      </c>
      <c r="AD115" s="70">
        <f t="shared" si="71"/>
        <v>0</v>
      </c>
      <c r="AE115" s="70">
        <f t="shared" si="71"/>
        <v>0</v>
      </c>
      <c r="AF115" s="70">
        <f t="shared" si="71"/>
        <v>0</v>
      </c>
      <c r="AG115" s="70">
        <f t="shared" si="71"/>
        <v>0</v>
      </c>
      <c r="AH115" s="70">
        <f t="shared" si="71"/>
        <v>0</v>
      </c>
      <c r="AI115" s="74">
        <f>IF(ISERROR(AH115/J115),0,AH115/J115)</f>
        <v>0</v>
      </c>
      <c r="AJ115" s="74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>
      <c r="A116" s="182" t="s">
        <v>60</v>
      </c>
      <c r="B116" s="183"/>
      <c r="C116" s="183"/>
      <c r="D116" s="183"/>
      <c r="E116" s="184"/>
      <c r="F116" s="17"/>
      <c r="G116" s="18"/>
      <c r="H116" s="19"/>
      <c r="I116" s="19"/>
      <c r="J116" s="7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6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 t="str">
        <f t="shared" ref="AJ117:AJ126" si="74">IF(ISERROR(AH117/$AH$191),"-",AH117/$AH$191)</f>
        <v>-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 t="str">
        <f t="shared" si="74"/>
        <v>-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 t="str">
        <f t="shared" si="74"/>
        <v>-</v>
      </c>
    </row>
    <row r="120" spans="1:44" ht="12.75" hidden="1" customHeight="1" outlineLevel="1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 t="str">
        <f t="shared" si="74"/>
        <v>-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 t="str">
        <f t="shared" si="74"/>
        <v>-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 t="str">
        <f t="shared" si="74"/>
        <v>-</v>
      </c>
    </row>
    <row r="123" spans="1:44" ht="12.75" hidden="1" customHeight="1" outlineLevel="1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 t="str">
        <f t="shared" si="74"/>
        <v>-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 t="str">
        <f t="shared" si="74"/>
        <v>-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 t="str">
        <f t="shared" si="74"/>
        <v>-</v>
      </c>
    </row>
    <row r="126" spans="1:44" ht="12.75" hidden="1" customHeight="1" outlineLevel="1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 t="str">
        <f t="shared" si="74"/>
        <v>-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5" customFormat="1" ht="12.75" hidden="1" customHeight="1" collapsed="1">
      <c r="A127" s="175" t="s">
        <v>61</v>
      </c>
      <c r="B127" s="176"/>
      <c r="C127" s="177"/>
      <c r="D127" s="177"/>
      <c r="E127" s="177"/>
      <c r="F127" s="177"/>
      <c r="G127" s="177"/>
      <c r="H127" s="177"/>
      <c r="I127" s="178"/>
      <c r="J127" s="70">
        <f>SUM(J117:J126)</f>
        <v>0</v>
      </c>
      <c r="K127" s="70">
        <f>SUM(K117:K126)</f>
        <v>0</v>
      </c>
      <c r="L127" s="80"/>
      <c r="M127" s="70">
        <f>SUM(M117:M126)</f>
        <v>0</v>
      </c>
      <c r="N127" s="70">
        <f>SUM(N117:N126)</f>
        <v>0</v>
      </c>
      <c r="O127" s="70">
        <f>SUM(O117:O126)</f>
        <v>0</v>
      </c>
      <c r="P127" s="73"/>
      <c r="Q127" s="81"/>
      <c r="R127" s="70">
        <f t="shared" ref="R127:AH127" si="79">SUM(R117:R126)</f>
        <v>0</v>
      </c>
      <c r="S127" s="70">
        <f t="shared" si="79"/>
        <v>0</v>
      </c>
      <c r="T127" s="70">
        <f t="shared" si="79"/>
        <v>0</v>
      </c>
      <c r="U127" s="70">
        <f t="shared" si="79"/>
        <v>0</v>
      </c>
      <c r="V127" s="70">
        <f t="shared" si="79"/>
        <v>0</v>
      </c>
      <c r="W127" s="70">
        <f t="shared" si="79"/>
        <v>0</v>
      </c>
      <c r="X127" s="70">
        <f t="shared" si="79"/>
        <v>0</v>
      </c>
      <c r="Y127" s="70">
        <f t="shared" si="79"/>
        <v>0</v>
      </c>
      <c r="Z127" s="70">
        <f t="shared" si="79"/>
        <v>0</v>
      </c>
      <c r="AA127" s="70">
        <f t="shared" si="79"/>
        <v>0</v>
      </c>
      <c r="AB127" s="70">
        <f t="shared" si="79"/>
        <v>0</v>
      </c>
      <c r="AC127" s="70">
        <f t="shared" si="79"/>
        <v>0</v>
      </c>
      <c r="AD127" s="70">
        <f t="shared" si="79"/>
        <v>0</v>
      </c>
      <c r="AE127" s="70">
        <f t="shared" si="79"/>
        <v>0</v>
      </c>
      <c r="AF127" s="70">
        <f t="shared" si="79"/>
        <v>0</v>
      </c>
      <c r="AG127" s="70">
        <f t="shared" si="79"/>
        <v>0</v>
      </c>
      <c r="AH127" s="70">
        <f t="shared" si="79"/>
        <v>0</v>
      </c>
      <c r="AI127" s="74">
        <f>IF(ISERROR(AH127/J127),0,AH127/J127)</f>
        <v>0</v>
      </c>
      <c r="AJ127" s="74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>
      <c r="A128" s="182" t="s">
        <v>62</v>
      </c>
      <c r="B128" s="183"/>
      <c r="C128" s="183"/>
      <c r="D128" s="183"/>
      <c r="E128" s="184"/>
      <c r="F128" s="17"/>
      <c r="G128" s="18"/>
      <c r="H128" s="19"/>
      <c r="I128" s="19"/>
      <c r="J128" s="7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 t="str">
        <f t="shared" ref="AJ129:AJ138" si="81">IF(ISERROR(AH129/$AH$191),"-",AH129/$AH$191)</f>
        <v>-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 t="str">
        <f t="shared" si="81"/>
        <v>-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 t="str">
        <f t="shared" si="81"/>
        <v>-</v>
      </c>
    </row>
    <row r="132" spans="1:44" ht="12.75" hidden="1" customHeight="1" outlineLevel="1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 t="str">
        <f t="shared" si="81"/>
        <v>-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 t="str">
        <f t="shared" si="81"/>
        <v>-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 t="str">
        <f t="shared" si="81"/>
        <v>-</v>
      </c>
    </row>
    <row r="135" spans="1:44" ht="12.75" hidden="1" customHeight="1" outlineLevel="1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 t="str">
        <f t="shared" si="81"/>
        <v>-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 t="str">
        <f t="shared" si="81"/>
        <v>-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 t="str">
        <f t="shared" si="81"/>
        <v>-</v>
      </c>
    </row>
    <row r="138" spans="1:44" ht="12.75" hidden="1" customHeight="1" outlineLevel="1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 t="str">
        <f t="shared" si="81"/>
        <v>-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5" customFormat="1" ht="12.75" hidden="1" customHeight="1" collapsed="1">
      <c r="A139" s="185" t="s">
        <v>63</v>
      </c>
      <c r="B139" s="185"/>
      <c r="C139" s="185"/>
      <c r="D139" s="185"/>
      <c r="E139" s="185"/>
      <c r="F139" s="185"/>
      <c r="G139" s="185"/>
      <c r="H139" s="185"/>
      <c r="I139" s="185"/>
      <c r="J139" s="70">
        <v>0</v>
      </c>
      <c r="K139" s="70">
        <v>0</v>
      </c>
      <c r="L139" s="80"/>
      <c r="M139" s="70">
        <f>SUM(M129:M138)</f>
        <v>0</v>
      </c>
      <c r="N139" s="70">
        <f>SUM(N129:N138)</f>
        <v>0</v>
      </c>
      <c r="O139" s="70">
        <f>SUM(O129:O138)</f>
        <v>0</v>
      </c>
      <c r="P139" s="73"/>
      <c r="Q139" s="81"/>
      <c r="R139" s="70">
        <f t="shared" ref="R139:AH139" si="87">SUM(R129:R138)</f>
        <v>0</v>
      </c>
      <c r="S139" s="70">
        <f t="shared" si="87"/>
        <v>0</v>
      </c>
      <c r="T139" s="70">
        <f t="shared" si="87"/>
        <v>0</v>
      </c>
      <c r="U139" s="70">
        <f t="shared" si="87"/>
        <v>0</v>
      </c>
      <c r="V139" s="70">
        <f t="shared" si="87"/>
        <v>0</v>
      </c>
      <c r="W139" s="70">
        <f t="shared" si="87"/>
        <v>0</v>
      </c>
      <c r="X139" s="70">
        <f t="shared" si="87"/>
        <v>0</v>
      </c>
      <c r="Y139" s="70">
        <f t="shared" si="87"/>
        <v>0</v>
      </c>
      <c r="Z139" s="70">
        <f t="shared" si="87"/>
        <v>0</v>
      </c>
      <c r="AA139" s="70">
        <f t="shared" si="87"/>
        <v>0</v>
      </c>
      <c r="AB139" s="70">
        <f t="shared" si="87"/>
        <v>0</v>
      </c>
      <c r="AC139" s="70">
        <f t="shared" si="87"/>
        <v>0</v>
      </c>
      <c r="AD139" s="70">
        <f t="shared" si="87"/>
        <v>0</v>
      </c>
      <c r="AE139" s="70">
        <f t="shared" si="87"/>
        <v>0</v>
      </c>
      <c r="AF139" s="70">
        <f t="shared" si="87"/>
        <v>0</v>
      </c>
      <c r="AG139" s="70">
        <f t="shared" si="87"/>
        <v>0</v>
      </c>
      <c r="AH139" s="70">
        <f t="shared" si="87"/>
        <v>0</v>
      </c>
      <c r="AI139" s="74">
        <f>IF(ISERROR(AH139/J139),0,AH139/J139)</f>
        <v>0</v>
      </c>
      <c r="AJ139" s="74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>
      <c r="A140" s="186" t="s">
        <v>64</v>
      </c>
      <c r="B140" s="187"/>
      <c r="C140" s="187"/>
      <c r="D140" s="187"/>
      <c r="E140" s="188"/>
      <c r="F140" s="42"/>
      <c r="G140" s="43"/>
      <c r="H140" s="44"/>
      <c r="I140" s="44"/>
      <c r="J140" s="7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 t="str">
        <f t="shared" ref="AJ141:AJ150" si="89">IF(ISERROR(AH141/$AH$191),"-",AH141/$AH$191)</f>
        <v>-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 t="str">
        <f t="shared" si="89"/>
        <v>-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 t="str">
        <f t="shared" si="89"/>
        <v>-</v>
      </c>
    </row>
    <row r="144" spans="1:44" ht="12.75" hidden="1" customHeight="1" outlineLevel="1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 t="str">
        <f t="shared" si="89"/>
        <v>-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 t="str">
        <f t="shared" si="89"/>
        <v>-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 t="str">
        <f t="shared" si="89"/>
        <v>-</v>
      </c>
    </row>
    <row r="147" spans="1:44" ht="12.75" hidden="1" customHeight="1" outlineLevel="1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 t="str">
        <f t="shared" si="89"/>
        <v>-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 t="str">
        <f t="shared" si="89"/>
        <v>-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 t="str">
        <f t="shared" si="89"/>
        <v>-</v>
      </c>
    </row>
    <row r="150" spans="1:44" ht="12.75" hidden="1" customHeight="1" outlineLevel="1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 t="str">
        <f t="shared" si="89"/>
        <v>-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5" customFormat="1" ht="12.75" hidden="1" customHeight="1" collapsed="1">
      <c r="A151" s="175" t="s">
        <v>65</v>
      </c>
      <c r="B151" s="177"/>
      <c r="C151" s="177"/>
      <c r="D151" s="177"/>
      <c r="E151" s="177"/>
      <c r="F151" s="177"/>
      <c r="G151" s="177"/>
      <c r="H151" s="177"/>
      <c r="I151" s="178"/>
      <c r="J151" s="70">
        <f>SUM(J141:J150)</f>
        <v>0</v>
      </c>
      <c r="K151" s="70">
        <f>SUM(K141:K150)</f>
        <v>0</v>
      </c>
      <c r="L151" s="80"/>
      <c r="M151" s="70">
        <f>SUM(M141:M150)</f>
        <v>0</v>
      </c>
      <c r="N151" s="70">
        <f>SUM(N141:N150)</f>
        <v>0</v>
      </c>
      <c r="O151" s="70">
        <f>SUM(O141:O150)</f>
        <v>0</v>
      </c>
      <c r="P151" s="73"/>
      <c r="Q151" s="81"/>
      <c r="R151" s="70">
        <f t="shared" ref="R151:AH151" si="95">SUM(R141:R150)</f>
        <v>0</v>
      </c>
      <c r="S151" s="70">
        <f t="shared" si="95"/>
        <v>0</v>
      </c>
      <c r="T151" s="70">
        <f t="shared" si="95"/>
        <v>0</v>
      </c>
      <c r="U151" s="70">
        <f t="shared" si="95"/>
        <v>0</v>
      </c>
      <c r="V151" s="70">
        <f t="shared" si="95"/>
        <v>0</v>
      </c>
      <c r="W151" s="70">
        <f t="shared" si="95"/>
        <v>0</v>
      </c>
      <c r="X151" s="70">
        <f t="shared" si="95"/>
        <v>0</v>
      </c>
      <c r="Y151" s="70">
        <f t="shared" si="95"/>
        <v>0</v>
      </c>
      <c r="Z151" s="70">
        <f t="shared" si="95"/>
        <v>0</v>
      </c>
      <c r="AA151" s="70">
        <f t="shared" si="95"/>
        <v>0</v>
      </c>
      <c r="AB151" s="70">
        <f t="shared" si="95"/>
        <v>0</v>
      </c>
      <c r="AC151" s="70">
        <f t="shared" si="95"/>
        <v>0</v>
      </c>
      <c r="AD151" s="70">
        <f t="shared" si="95"/>
        <v>0</v>
      </c>
      <c r="AE151" s="70">
        <f t="shared" si="95"/>
        <v>0</v>
      </c>
      <c r="AF151" s="70">
        <f t="shared" si="95"/>
        <v>0</v>
      </c>
      <c r="AG151" s="70">
        <f t="shared" si="95"/>
        <v>0</v>
      </c>
      <c r="AH151" s="70">
        <f t="shared" si="95"/>
        <v>0</v>
      </c>
      <c r="AI151" s="74">
        <f>IF(ISERROR(AH151/J151),0,AH151/J151)</f>
        <v>0</v>
      </c>
      <c r="AJ151" s="74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>
      <c r="A152" s="182" t="s">
        <v>66</v>
      </c>
      <c r="B152" s="183"/>
      <c r="C152" s="183"/>
      <c r="D152" s="183"/>
      <c r="E152" s="184"/>
      <c r="F152" s="17"/>
      <c r="G152" s="18"/>
      <c r="H152" s="19"/>
      <c r="I152" s="19"/>
      <c r="J152" s="7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 t="str">
        <f t="shared" ref="AJ153:AJ162" si="97">IF(ISERROR(AH153/$AH$191),"-",AH153/$AH$191)</f>
        <v>-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 t="str">
        <f t="shared" si="97"/>
        <v>-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 t="str">
        <f t="shared" si="97"/>
        <v>-</v>
      </c>
    </row>
    <row r="156" spans="1:44" ht="12.75" hidden="1" customHeight="1" outlineLevel="1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 t="str">
        <f t="shared" si="97"/>
        <v>-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 t="str">
        <f t="shared" si="97"/>
        <v>-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 t="str">
        <f t="shared" si="97"/>
        <v>-</v>
      </c>
    </row>
    <row r="159" spans="1:44" ht="12.75" hidden="1" customHeight="1" outlineLevel="1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 t="str">
        <f t="shared" si="97"/>
        <v>-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 t="str">
        <f t="shared" si="97"/>
        <v>-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 t="str">
        <f t="shared" si="97"/>
        <v>-</v>
      </c>
    </row>
    <row r="162" spans="1:44" ht="12.75" hidden="1" customHeight="1" outlineLevel="1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 t="str">
        <f t="shared" si="97"/>
        <v>-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5" customFormat="1" ht="12.75" hidden="1" customHeight="1" collapsed="1">
      <c r="A163" s="175" t="s">
        <v>67</v>
      </c>
      <c r="B163" s="177"/>
      <c r="C163" s="177"/>
      <c r="D163" s="177"/>
      <c r="E163" s="177"/>
      <c r="F163" s="177"/>
      <c r="G163" s="177"/>
      <c r="H163" s="177"/>
      <c r="I163" s="178"/>
      <c r="J163" s="70">
        <f>SUM(J153:J162)</f>
        <v>0</v>
      </c>
      <c r="K163" s="70">
        <f>SUM(K153:K162)</f>
        <v>0</v>
      </c>
      <c r="L163" s="80"/>
      <c r="M163" s="70">
        <f>SUM(M153:M162)</f>
        <v>0</v>
      </c>
      <c r="N163" s="70">
        <f>SUM(N153:N162)</f>
        <v>0</v>
      </c>
      <c r="O163" s="70">
        <f>SUM(O153:O162)</f>
        <v>0</v>
      </c>
      <c r="P163" s="73"/>
      <c r="Q163" s="81"/>
      <c r="R163" s="70">
        <f t="shared" ref="R163:AH163" si="103">SUM(R153:R162)</f>
        <v>0</v>
      </c>
      <c r="S163" s="70">
        <f t="shared" si="103"/>
        <v>0</v>
      </c>
      <c r="T163" s="70">
        <f t="shared" si="103"/>
        <v>0</v>
      </c>
      <c r="U163" s="70">
        <f t="shared" si="103"/>
        <v>0</v>
      </c>
      <c r="V163" s="70">
        <f t="shared" si="103"/>
        <v>0</v>
      </c>
      <c r="W163" s="70">
        <f t="shared" si="103"/>
        <v>0</v>
      </c>
      <c r="X163" s="70">
        <f t="shared" si="103"/>
        <v>0</v>
      </c>
      <c r="Y163" s="70">
        <f t="shared" si="103"/>
        <v>0</v>
      </c>
      <c r="Z163" s="70">
        <f t="shared" si="103"/>
        <v>0</v>
      </c>
      <c r="AA163" s="70">
        <f t="shared" si="103"/>
        <v>0</v>
      </c>
      <c r="AB163" s="70">
        <f t="shared" si="103"/>
        <v>0</v>
      </c>
      <c r="AC163" s="70">
        <f t="shared" si="103"/>
        <v>0</v>
      </c>
      <c r="AD163" s="70">
        <f t="shared" si="103"/>
        <v>0</v>
      </c>
      <c r="AE163" s="70">
        <f t="shared" si="103"/>
        <v>0</v>
      </c>
      <c r="AF163" s="70">
        <f t="shared" si="103"/>
        <v>0</v>
      </c>
      <c r="AG163" s="70">
        <f t="shared" si="103"/>
        <v>0</v>
      </c>
      <c r="AH163" s="70">
        <f t="shared" si="103"/>
        <v>0</v>
      </c>
      <c r="AI163" s="74">
        <f>IF(ISERROR(AH163/J163),0,AH163/J163)</f>
        <v>0</v>
      </c>
      <c r="AJ163" s="74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>
      <c r="A164" s="182" t="s">
        <v>68</v>
      </c>
      <c r="B164" s="183"/>
      <c r="C164" s="183"/>
      <c r="D164" s="183"/>
      <c r="E164" s="184"/>
      <c r="F164" s="17"/>
      <c r="G164" s="18"/>
      <c r="H164" s="19"/>
      <c r="I164" s="19"/>
      <c r="J164" s="7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 t="str">
        <f t="shared" ref="AJ165:AJ174" si="105">IF(ISERROR(AH165/$AH$191),"-",AH165/$AH$191)</f>
        <v>-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 t="str">
        <f t="shared" si="105"/>
        <v>-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 t="str">
        <f t="shared" si="105"/>
        <v>-</v>
      </c>
    </row>
    <row r="168" spans="1:44" ht="12.75" hidden="1" customHeight="1" outlineLevel="1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 t="str">
        <f t="shared" si="105"/>
        <v>-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 t="str">
        <f t="shared" si="105"/>
        <v>-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 t="str">
        <f t="shared" si="105"/>
        <v>-</v>
      </c>
    </row>
    <row r="171" spans="1:44" ht="12.75" hidden="1" customHeight="1" outlineLevel="1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 t="str">
        <f t="shared" si="105"/>
        <v>-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 t="str">
        <f t="shared" si="105"/>
        <v>-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 t="str">
        <f t="shared" si="105"/>
        <v>-</v>
      </c>
    </row>
    <row r="174" spans="1:44" ht="12.75" hidden="1" customHeight="1" outlineLevel="1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 t="str">
        <f t="shared" si="105"/>
        <v>-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5" customFormat="1" ht="12.75" hidden="1" customHeight="1" collapsed="1">
      <c r="A175" s="175" t="s">
        <v>69</v>
      </c>
      <c r="B175" s="177"/>
      <c r="C175" s="177"/>
      <c r="D175" s="177"/>
      <c r="E175" s="177"/>
      <c r="F175" s="177"/>
      <c r="G175" s="177"/>
      <c r="H175" s="177"/>
      <c r="I175" s="178"/>
      <c r="J175" s="70">
        <f>SUM(J165:J174)</f>
        <v>0</v>
      </c>
      <c r="K175" s="70">
        <f>SUM(K165:K174)</f>
        <v>0</v>
      </c>
      <c r="L175" s="80"/>
      <c r="M175" s="70">
        <f>SUM(M165:M174)</f>
        <v>0</v>
      </c>
      <c r="N175" s="70">
        <f>SUM(N165:N174)</f>
        <v>0</v>
      </c>
      <c r="O175" s="70">
        <f>SUM(O165:O174)</f>
        <v>0</v>
      </c>
      <c r="P175" s="73"/>
      <c r="Q175" s="81"/>
      <c r="R175" s="70">
        <f t="shared" ref="R175:AH175" si="111">SUM(R165:R174)</f>
        <v>0</v>
      </c>
      <c r="S175" s="70">
        <f t="shared" si="111"/>
        <v>0</v>
      </c>
      <c r="T175" s="70">
        <f t="shared" si="111"/>
        <v>0</v>
      </c>
      <c r="U175" s="70">
        <f t="shared" si="111"/>
        <v>0</v>
      </c>
      <c r="V175" s="70">
        <f t="shared" si="111"/>
        <v>0</v>
      </c>
      <c r="W175" s="70">
        <f t="shared" si="111"/>
        <v>0</v>
      </c>
      <c r="X175" s="70">
        <f t="shared" si="111"/>
        <v>0</v>
      </c>
      <c r="Y175" s="70">
        <f t="shared" si="111"/>
        <v>0</v>
      </c>
      <c r="Z175" s="70">
        <f t="shared" si="111"/>
        <v>0</v>
      </c>
      <c r="AA175" s="70">
        <f t="shared" si="111"/>
        <v>0</v>
      </c>
      <c r="AB175" s="70">
        <f t="shared" si="111"/>
        <v>0</v>
      </c>
      <c r="AC175" s="70">
        <f t="shared" si="111"/>
        <v>0</v>
      </c>
      <c r="AD175" s="70">
        <f t="shared" si="111"/>
        <v>0</v>
      </c>
      <c r="AE175" s="70">
        <f t="shared" si="111"/>
        <v>0</v>
      </c>
      <c r="AF175" s="70">
        <f t="shared" si="111"/>
        <v>0</v>
      </c>
      <c r="AG175" s="70">
        <f t="shared" si="111"/>
        <v>0</v>
      </c>
      <c r="AH175" s="70">
        <f t="shared" si="111"/>
        <v>0</v>
      </c>
      <c r="AI175" s="74">
        <f>IF(ISERROR(AH175/J175),0,AH175/J175)</f>
        <v>0</v>
      </c>
      <c r="AJ175" s="74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>
      <c r="A176" s="182" t="s">
        <v>70</v>
      </c>
      <c r="B176" s="183"/>
      <c r="C176" s="183"/>
      <c r="D176" s="183"/>
      <c r="E176" s="184"/>
      <c r="F176" s="17"/>
      <c r="G176" s="18"/>
      <c r="H176" s="19"/>
      <c r="I176" s="19"/>
      <c r="J176" s="7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 t="str">
        <f t="shared" ref="AJ177:AJ186" si="113">IF(ISERROR(AH177/$AH$191),"-",AH177/$AH$191)</f>
        <v>-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 t="str">
        <f t="shared" si="113"/>
        <v>-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 t="str">
        <f t="shared" si="113"/>
        <v>-</v>
      </c>
    </row>
    <row r="180" spans="1:44" ht="12.75" hidden="1" customHeight="1" outlineLevel="1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 t="str">
        <f t="shared" si="113"/>
        <v>-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 t="str">
        <f t="shared" si="113"/>
        <v>-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 t="str">
        <f t="shared" si="113"/>
        <v>-</v>
      </c>
    </row>
    <row r="183" spans="1:44" ht="12.75" hidden="1" customHeight="1" outlineLevel="1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 t="str">
        <f t="shared" si="113"/>
        <v>-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 t="str">
        <f t="shared" si="113"/>
        <v>-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 t="str">
        <f t="shared" si="113"/>
        <v>-</v>
      </c>
    </row>
    <row r="186" spans="1:44" ht="12.75" hidden="1" customHeight="1" outlineLevel="1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 t="str">
        <f t="shared" si="113"/>
        <v>-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5" customFormat="1" ht="12.75" hidden="1" customHeight="1" collapsed="1">
      <c r="A187" s="175" t="s">
        <v>71</v>
      </c>
      <c r="B187" s="177"/>
      <c r="C187" s="177"/>
      <c r="D187" s="177"/>
      <c r="E187" s="177"/>
      <c r="F187" s="177"/>
      <c r="G187" s="177"/>
      <c r="H187" s="177"/>
      <c r="I187" s="178"/>
      <c r="J187" s="70">
        <f>SUM(J177:J186)</f>
        <v>0</v>
      </c>
      <c r="K187" s="70">
        <f>SUM(K177:K186)</f>
        <v>0</v>
      </c>
      <c r="L187" s="80"/>
      <c r="M187" s="70">
        <f>SUM(M177:M186)</f>
        <v>0</v>
      </c>
      <c r="N187" s="70">
        <f>SUM(N177:N186)</f>
        <v>0</v>
      </c>
      <c r="O187" s="70">
        <f>SUM(O177:O186)</f>
        <v>0</v>
      </c>
      <c r="P187" s="73"/>
      <c r="Q187" s="81"/>
      <c r="R187" s="70">
        <f t="shared" ref="R187:AH187" si="119">SUM(R177:R186)</f>
        <v>0</v>
      </c>
      <c r="S187" s="70">
        <f t="shared" si="119"/>
        <v>0</v>
      </c>
      <c r="T187" s="70">
        <f t="shared" si="119"/>
        <v>0</v>
      </c>
      <c r="U187" s="70">
        <f t="shared" si="119"/>
        <v>0</v>
      </c>
      <c r="V187" s="70">
        <f t="shared" si="119"/>
        <v>0</v>
      </c>
      <c r="W187" s="70">
        <f t="shared" si="119"/>
        <v>0</v>
      </c>
      <c r="X187" s="70">
        <f t="shared" si="119"/>
        <v>0</v>
      </c>
      <c r="Y187" s="70">
        <f t="shared" si="119"/>
        <v>0</v>
      </c>
      <c r="Z187" s="70">
        <f t="shared" si="119"/>
        <v>0</v>
      </c>
      <c r="AA187" s="70">
        <f t="shared" si="119"/>
        <v>0</v>
      </c>
      <c r="AB187" s="70">
        <f t="shared" si="119"/>
        <v>0</v>
      </c>
      <c r="AC187" s="70">
        <f t="shared" si="119"/>
        <v>0</v>
      </c>
      <c r="AD187" s="70">
        <f t="shared" si="119"/>
        <v>0</v>
      </c>
      <c r="AE187" s="70">
        <f t="shared" si="119"/>
        <v>0</v>
      </c>
      <c r="AF187" s="70">
        <f t="shared" si="119"/>
        <v>0</v>
      </c>
      <c r="AG187" s="70">
        <f t="shared" si="119"/>
        <v>0</v>
      </c>
      <c r="AH187" s="70">
        <f t="shared" si="119"/>
        <v>0</v>
      </c>
      <c r="AI187" s="74">
        <f>IF(ISERROR(AH187/J187),0,AH187/J187)</f>
        <v>0</v>
      </c>
      <c r="AJ187" s="74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136" t="s">
        <v>72</v>
      </c>
      <c r="B188" s="137"/>
      <c r="C188" s="137"/>
      <c r="D188" s="137"/>
      <c r="E188" s="138"/>
      <c r="F188" s="17"/>
      <c r="G188" s="18"/>
      <c r="H188" s="19"/>
      <c r="I188" s="19"/>
      <c r="J188" s="160">
        <v>375712000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>
      <c r="A189" s="26">
        <v>1</v>
      </c>
      <c r="B189" s="26"/>
      <c r="C189" s="54"/>
      <c r="D189" s="55"/>
      <c r="E189" s="65" t="s">
        <v>86</v>
      </c>
      <c r="F189" s="82" t="s">
        <v>112</v>
      </c>
      <c r="G189" s="63" t="s">
        <v>113</v>
      </c>
      <c r="H189" s="69"/>
      <c r="I189" s="2">
        <v>43100</v>
      </c>
      <c r="J189" s="161"/>
      <c r="K189" s="58">
        <v>375712000</v>
      </c>
      <c r="L189" s="1"/>
      <c r="M189" s="57"/>
      <c r="N189" s="64"/>
      <c r="O189" s="57"/>
      <c r="P189" s="53"/>
      <c r="Q189" s="53"/>
      <c r="R189" s="31"/>
      <c r="S189" s="31"/>
      <c r="T189" s="31"/>
      <c r="U189" s="32">
        <f>SUM(R189:T189)</f>
        <v>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 t="shared" ref="AH189" si="120">SUM(U189,Y189,AC189,AG189)</f>
        <v>0</v>
      </c>
      <c r="AI189" s="33">
        <f>IF(ISERROR(AH189/J188),0,AH189/J188)</f>
        <v>0</v>
      </c>
      <c r="AJ189" s="34" t="str">
        <f>IF(ISERROR(AH189/$AH$191),"-",AH189/$AH$191)</f>
        <v>-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5" customFormat="1">
      <c r="A190" s="139" t="s">
        <v>73</v>
      </c>
      <c r="B190" s="140"/>
      <c r="C190" s="140"/>
      <c r="D190" s="140"/>
      <c r="E190" s="140"/>
      <c r="F190" s="140"/>
      <c r="G190" s="140"/>
      <c r="H190" s="140"/>
      <c r="I190" s="141"/>
      <c r="J190" s="114">
        <f>J188</f>
        <v>375712000</v>
      </c>
      <c r="K190" s="114">
        <f>SUM(K189:K189)</f>
        <v>375712000</v>
      </c>
      <c r="L190" s="127"/>
      <c r="M190" s="114">
        <f>SUM(M189:M189)</f>
        <v>0</v>
      </c>
      <c r="N190" s="114">
        <f>SUM(N189:N189)</f>
        <v>0</v>
      </c>
      <c r="O190" s="114">
        <f>SUM(O189:O189)</f>
        <v>0</v>
      </c>
      <c r="P190" s="116"/>
      <c r="Q190" s="117"/>
      <c r="R190" s="114">
        <f t="shared" ref="R190:AH190" si="121">SUM(R189:R189)</f>
        <v>0</v>
      </c>
      <c r="S190" s="114">
        <f t="shared" si="121"/>
        <v>0</v>
      </c>
      <c r="T190" s="114">
        <f t="shared" si="121"/>
        <v>0</v>
      </c>
      <c r="U190" s="114">
        <f t="shared" si="121"/>
        <v>0</v>
      </c>
      <c r="V190" s="114">
        <f t="shared" si="121"/>
        <v>0</v>
      </c>
      <c r="W190" s="114">
        <f t="shared" si="121"/>
        <v>0</v>
      </c>
      <c r="X190" s="114">
        <f t="shared" si="121"/>
        <v>0</v>
      </c>
      <c r="Y190" s="114">
        <f t="shared" si="121"/>
        <v>0</v>
      </c>
      <c r="Z190" s="114">
        <f t="shared" si="121"/>
        <v>0</v>
      </c>
      <c r="AA190" s="114">
        <f t="shared" si="121"/>
        <v>0</v>
      </c>
      <c r="AB190" s="114">
        <f t="shared" si="121"/>
        <v>0</v>
      </c>
      <c r="AC190" s="114">
        <f t="shared" si="121"/>
        <v>0</v>
      </c>
      <c r="AD190" s="114">
        <f t="shared" si="121"/>
        <v>0</v>
      </c>
      <c r="AE190" s="114">
        <f t="shared" si="121"/>
        <v>0</v>
      </c>
      <c r="AF190" s="114">
        <f t="shared" si="121"/>
        <v>0</v>
      </c>
      <c r="AG190" s="114">
        <f t="shared" si="121"/>
        <v>0</v>
      </c>
      <c r="AH190" s="114">
        <f t="shared" si="121"/>
        <v>0</v>
      </c>
      <c r="AI190" s="118">
        <f>IF(ISERROR(AH190/J190),0,AH190/J190)</f>
        <v>0</v>
      </c>
      <c r="AJ190" s="118">
        <f>IF(ISERROR(AH190/$AH$191),0,AH190/$AH$191)</f>
        <v>0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1" customFormat="1" ht="15" customHeight="1">
      <c r="A191" s="142" t="str">
        <f>"TOTAL ASIG."&amp;" "&amp;$A$5</f>
        <v>TOTAL ASIG. 24-02-016 "Programa Salud Oral"</v>
      </c>
      <c r="B191" s="143"/>
      <c r="C191" s="143"/>
      <c r="D191" s="143"/>
      <c r="E191" s="143"/>
      <c r="F191" s="143"/>
      <c r="G191" s="143"/>
      <c r="H191" s="143"/>
      <c r="I191" s="144"/>
      <c r="J191" s="119">
        <f>SUM(J19,J31,J43,J55,J67,J79,J91,J103,J115,J127,J139,J151,J163,J175,J187,J190)</f>
        <v>375712000</v>
      </c>
      <c r="K191" s="119">
        <f>+K19+K31+K43+K55+K67+K79+K91+K103+K115+K127+K139+K151+K187+K163+K175+K190</f>
        <v>375712000</v>
      </c>
      <c r="L191" s="120"/>
      <c r="M191" s="119">
        <f>+M19+M31+M43+M55+M67+M79+M91+M103+M115+M127+M139+M151+M187+M163+M175+M190</f>
        <v>0</v>
      </c>
      <c r="N191" s="119">
        <f>+N19+N31+N43+N55+N67+N79+N91+N103+N115+N127+N139+N151+N187+N163+N175+N190</f>
        <v>0</v>
      </c>
      <c r="O191" s="119">
        <f>+O19+O31+O43+O55+O67+O79+O91+O103+O115+O127+O139+O151+O187+O163+O175+O190</f>
        <v>0</v>
      </c>
      <c r="P191" s="121"/>
      <c r="Q191" s="128"/>
      <c r="R191" s="119">
        <f t="shared" ref="R191:AH191" si="122">+R19+R31+R43+R55+R67+R79+R91+R103+R115+R127+R139+R151+R187+R163+R175+R190</f>
        <v>0</v>
      </c>
      <c r="S191" s="119">
        <f t="shared" si="122"/>
        <v>0</v>
      </c>
      <c r="T191" s="119">
        <f t="shared" si="122"/>
        <v>0</v>
      </c>
      <c r="U191" s="119">
        <f t="shared" si="122"/>
        <v>0</v>
      </c>
      <c r="V191" s="119">
        <f t="shared" si="122"/>
        <v>0</v>
      </c>
      <c r="W191" s="119">
        <f t="shared" si="122"/>
        <v>0</v>
      </c>
      <c r="X191" s="119">
        <f t="shared" si="122"/>
        <v>0</v>
      </c>
      <c r="Y191" s="119">
        <f t="shared" si="122"/>
        <v>0</v>
      </c>
      <c r="Z191" s="119">
        <f t="shared" si="122"/>
        <v>0</v>
      </c>
      <c r="AA191" s="119">
        <f t="shared" si="122"/>
        <v>0</v>
      </c>
      <c r="AB191" s="119">
        <f t="shared" si="122"/>
        <v>0</v>
      </c>
      <c r="AC191" s="119">
        <f t="shared" si="122"/>
        <v>0</v>
      </c>
      <c r="AD191" s="119">
        <f t="shared" si="122"/>
        <v>0</v>
      </c>
      <c r="AE191" s="119">
        <f t="shared" si="122"/>
        <v>0</v>
      </c>
      <c r="AF191" s="119">
        <f t="shared" si="122"/>
        <v>0</v>
      </c>
      <c r="AG191" s="119">
        <f t="shared" si="122"/>
        <v>0</v>
      </c>
      <c r="AH191" s="119">
        <f t="shared" si="122"/>
        <v>0</v>
      </c>
      <c r="AI191" s="123">
        <f>IF(ISERROR(AH191/J191),0,AH191/J191)</f>
        <v>0</v>
      </c>
      <c r="AJ191" s="123">
        <f>IF(ISERROR(AH191/$AH$191),0,AH191/$AH$191)</f>
        <v>0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6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zoomScaleNormal="100" workbookViewId="0">
      <selection activeCell="A24" sqref="A24:Y24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+'24-01-025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+'24-01-025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+'24-01-025 Ind. Proy'!A5:U5</f>
        <v>24-01-025 "Prodemu"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12" t="s">
        <v>25</v>
      </c>
      <c r="E7" s="112" t="s">
        <v>26</v>
      </c>
      <c r="F7" s="112" t="s">
        <v>27</v>
      </c>
      <c r="G7" s="112" t="s">
        <v>28</v>
      </c>
      <c r="H7" s="112" t="s">
        <v>29</v>
      </c>
      <c r="I7" s="112" t="s">
        <v>30</v>
      </c>
      <c r="J7" s="159"/>
      <c r="K7" s="112" t="s">
        <v>31</v>
      </c>
      <c r="L7" s="112" t="s">
        <v>32</v>
      </c>
      <c r="M7" s="112" t="s">
        <v>33</v>
      </c>
      <c r="N7" s="159"/>
      <c r="O7" s="112" t="s">
        <v>34</v>
      </c>
      <c r="P7" s="112" t="s">
        <v>35</v>
      </c>
      <c r="Q7" s="112" t="s">
        <v>36</v>
      </c>
      <c r="R7" s="159"/>
      <c r="S7" s="112" t="s">
        <v>37</v>
      </c>
      <c r="T7" s="112" t="s">
        <v>38</v>
      </c>
      <c r="U7" s="112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+'24-01-025 Ind. Proy'!J19</f>
        <v>0</v>
      </c>
      <c r="C8" s="10">
        <f>+'24-01-025 Ind. Proy'!K19</f>
        <v>0</v>
      </c>
      <c r="D8" s="10">
        <f>+'24-01-025 Ind. Proy'!M19</f>
        <v>0</v>
      </c>
      <c r="E8" s="10">
        <f>+'24-01-025 Ind. Proy'!N19</f>
        <v>0</v>
      </c>
      <c r="F8" s="10">
        <f>+'24-01-025 Ind. Proy'!O19</f>
        <v>0</v>
      </c>
      <c r="G8" s="10">
        <f>+'24-01-025 Ind. Proy'!R19</f>
        <v>0</v>
      </c>
      <c r="H8" s="10">
        <f>+'24-01-025 Ind. Proy'!S19</f>
        <v>0</v>
      </c>
      <c r="I8" s="10">
        <f>+'24-01-025 Ind. Proy'!T19</f>
        <v>0</v>
      </c>
      <c r="J8" s="10">
        <f>+'24-01-025 Ind. Proy'!U19</f>
        <v>0</v>
      </c>
      <c r="K8" s="10">
        <f>+'24-01-025 Ind. Proy'!V19</f>
        <v>0</v>
      </c>
      <c r="L8" s="10">
        <f>+'24-01-025 Ind. Proy'!W19</f>
        <v>0</v>
      </c>
      <c r="M8" s="10">
        <f>+'24-01-025 Ind. Proy'!X19</f>
        <v>0</v>
      </c>
      <c r="N8" s="10">
        <f>+'24-01-025 Ind. Proy'!Y19</f>
        <v>0</v>
      </c>
      <c r="O8" s="10">
        <f>+'24-01-025 Ind. Proy'!Z19</f>
        <v>0</v>
      </c>
      <c r="P8" s="10">
        <f>+'24-01-025 Ind. Proy'!AA19</f>
        <v>0</v>
      </c>
      <c r="Q8" s="10">
        <f>+'24-01-025 Ind. Proy'!AB19</f>
        <v>0</v>
      </c>
      <c r="R8" s="10">
        <f>+'24-01-025 Ind. Proy'!AC19</f>
        <v>0</v>
      </c>
      <c r="S8" s="10">
        <f>+'24-01-025 Ind. Proy'!AD19</f>
        <v>0</v>
      </c>
      <c r="T8" s="10">
        <f>+'24-01-025 Ind. Proy'!AE19</f>
        <v>0</v>
      </c>
      <c r="U8" s="10">
        <f>+'24-01-025 Ind. Proy'!AF19</f>
        <v>0</v>
      </c>
      <c r="V8" s="10">
        <f>+'24-01-025 Ind. Proy'!AG19</f>
        <v>0</v>
      </c>
      <c r="W8" s="10">
        <f>+'24-01-025 Ind. Proy'!AH19</f>
        <v>0</v>
      </c>
      <c r="X8" s="49">
        <f>+'24-01-025 Ind. Proy'!AI19</f>
        <v>0</v>
      </c>
      <c r="Y8" s="49">
        <f>+'24-01-025 Ind. Proy'!AJ19</f>
        <v>0</v>
      </c>
    </row>
    <row r="9" spans="1:25" s="45" customFormat="1" ht="24.75" customHeight="1">
      <c r="A9" s="48" t="s">
        <v>44</v>
      </c>
      <c r="B9" s="10">
        <f>+'24-01-025 Ind. Proy'!J31</f>
        <v>0</v>
      </c>
      <c r="C9" s="10">
        <f>+'24-01-025 Ind. Proy'!K31</f>
        <v>0</v>
      </c>
      <c r="D9" s="10">
        <f>+'24-01-025 Ind. Proy'!M31</f>
        <v>0</v>
      </c>
      <c r="E9" s="10">
        <f>+'24-01-025 Ind. Proy'!N31</f>
        <v>0</v>
      </c>
      <c r="F9" s="10">
        <f>+'24-01-025 Ind. Proy'!O31</f>
        <v>0</v>
      </c>
      <c r="G9" s="10">
        <f>+'24-01-025 Ind. Proy'!R31</f>
        <v>0</v>
      </c>
      <c r="H9" s="10">
        <f>+'24-01-025 Ind. Proy'!S31</f>
        <v>0</v>
      </c>
      <c r="I9" s="10">
        <f>+'24-01-025 Ind. Proy'!T31</f>
        <v>0</v>
      </c>
      <c r="J9" s="10">
        <f>+'24-01-025 Ind. Proy'!U31</f>
        <v>0</v>
      </c>
      <c r="K9" s="10">
        <f>+'24-01-025 Ind. Proy'!V31</f>
        <v>0</v>
      </c>
      <c r="L9" s="10">
        <f>+'24-01-025 Ind. Proy'!W31</f>
        <v>0</v>
      </c>
      <c r="M9" s="10">
        <f>+'24-01-025 Ind. Proy'!X31</f>
        <v>0</v>
      </c>
      <c r="N9" s="10">
        <f>+'24-01-025 Ind. Proy'!Y31</f>
        <v>0</v>
      </c>
      <c r="O9" s="10">
        <f>+'24-01-025 Ind. Proy'!Z31</f>
        <v>0</v>
      </c>
      <c r="P9" s="10">
        <f>+'24-01-025 Ind. Proy'!AA31</f>
        <v>0</v>
      </c>
      <c r="Q9" s="10">
        <f>+'24-01-025 Ind. Proy'!AB31</f>
        <v>0</v>
      </c>
      <c r="R9" s="10">
        <f>+'24-01-025 Ind. Proy'!AC31</f>
        <v>0</v>
      </c>
      <c r="S9" s="10">
        <f>+'24-01-025 Ind. Proy'!AD31</f>
        <v>0</v>
      </c>
      <c r="T9" s="10">
        <f>+'24-01-025 Ind. Proy'!AE31</f>
        <v>0</v>
      </c>
      <c r="U9" s="10">
        <f>+'24-01-025 Ind. Proy'!AF31</f>
        <v>0</v>
      </c>
      <c r="V9" s="10">
        <f>+'24-01-025 Ind. Proy'!AG31</f>
        <v>0</v>
      </c>
      <c r="W9" s="10">
        <f>+'24-01-025 Ind. Proy'!AH31</f>
        <v>0</v>
      </c>
      <c r="X9" s="49">
        <f>+'24-01-025 Ind. Proy'!AI31</f>
        <v>0</v>
      </c>
      <c r="Y9" s="49">
        <f>+'24-01-025 Ind. Proy'!AJ31</f>
        <v>0</v>
      </c>
    </row>
    <row r="10" spans="1:25" s="45" customFormat="1" ht="24.75" customHeight="1">
      <c r="A10" s="48" t="s">
        <v>46</v>
      </c>
      <c r="B10" s="10">
        <f>+'24-01-025 Ind. Proy'!J43</f>
        <v>0</v>
      </c>
      <c r="C10" s="10">
        <f>+'24-01-025 Ind. Proy'!K43</f>
        <v>0</v>
      </c>
      <c r="D10" s="10">
        <f>+'24-01-025 Ind. Proy'!M43</f>
        <v>0</v>
      </c>
      <c r="E10" s="10">
        <f>+'24-01-025 Ind. Proy'!N43</f>
        <v>0</v>
      </c>
      <c r="F10" s="10">
        <f>+'24-01-025 Ind. Proy'!O43</f>
        <v>0</v>
      </c>
      <c r="G10" s="10">
        <f>+'24-01-025 Ind. Proy'!R43</f>
        <v>0</v>
      </c>
      <c r="H10" s="10">
        <f>+'24-01-025 Ind. Proy'!S43</f>
        <v>0</v>
      </c>
      <c r="I10" s="10">
        <f>+'24-01-025 Ind. Proy'!T43</f>
        <v>0</v>
      </c>
      <c r="J10" s="10">
        <f>+'24-01-025 Ind. Proy'!U43</f>
        <v>0</v>
      </c>
      <c r="K10" s="10">
        <f>+'24-01-025 Ind. Proy'!V43</f>
        <v>0</v>
      </c>
      <c r="L10" s="10">
        <f>+'24-01-025 Ind. Proy'!W43</f>
        <v>0</v>
      </c>
      <c r="M10" s="10">
        <f>+'24-01-025 Ind. Proy'!X43</f>
        <v>0</v>
      </c>
      <c r="N10" s="10">
        <f>+'24-01-025 Ind. Proy'!Y43</f>
        <v>0</v>
      </c>
      <c r="O10" s="10">
        <f>+'24-01-025 Ind. Proy'!Z43</f>
        <v>0</v>
      </c>
      <c r="P10" s="10">
        <f>+'24-01-025 Ind. Proy'!AA43</f>
        <v>0</v>
      </c>
      <c r="Q10" s="10">
        <f>+'24-01-025 Ind. Proy'!AB43</f>
        <v>0</v>
      </c>
      <c r="R10" s="10">
        <f>+'24-01-025 Ind. Proy'!AC43</f>
        <v>0</v>
      </c>
      <c r="S10" s="10">
        <f>+'24-01-025 Ind. Proy'!AD43</f>
        <v>0</v>
      </c>
      <c r="T10" s="10">
        <f>+'24-01-025 Ind. Proy'!AE43</f>
        <v>0</v>
      </c>
      <c r="U10" s="10">
        <f>+'24-01-025 Ind. Proy'!AF43</f>
        <v>0</v>
      </c>
      <c r="V10" s="10">
        <f>+'24-01-025 Ind. Proy'!AG43</f>
        <v>0</v>
      </c>
      <c r="W10" s="10">
        <f>+'24-01-025 Ind. Proy'!AH43</f>
        <v>0</v>
      </c>
      <c r="X10" s="49">
        <f>+'24-01-025 Ind. Proy'!AI43</f>
        <v>0</v>
      </c>
      <c r="Y10" s="49">
        <f>+'24-01-025 Ind. Proy'!AJ43</f>
        <v>0</v>
      </c>
    </row>
    <row r="11" spans="1:25" s="45" customFormat="1" ht="24.75" customHeight="1">
      <c r="A11" s="48" t="s">
        <v>48</v>
      </c>
      <c r="B11" s="10">
        <f>+'24-01-025 Ind. Proy'!J55</f>
        <v>0</v>
      </c>
      <c r="C11" s="10">
        <f>+'24-01-025 Ind. Proy'!K55</f>
        <v>0</v>
      </c>
      <c r="D11" s="10">
        <f>+'24-01-025 Ind. Proy'!M55</f>
        <v>0</v>
      </c>
      <c r="E11" s="10">
        <f>+'24-01-025 Ind. Proy'!N55</f>
        <v>0</v>
      </c>
      <c r="F11" s="10">
        <f>+'24-01-025 Ind. Proy'!O55</f>
        <v>0</v>
      </c>
      <c r="G11" s="10">
        <f>+'24-01-025 Ind. Proy'!R55</f>
        <v>0</v>
      </c>
      <c r="H11" s="10">
        <f>+'24-01-025 Ind. Proy'!S55</f>
        <v>0</v>
      </c>
      <c r="I11" s="10">
        <f>+'24-01-025 Ind. Proy'!T55</f>
        <v>0</v>
      </c>
      <c r="J11" s="10">
        <f>+'24-01-025 Ind. Proy'!U55</f>
        <v>0</v>
      </c>
      <c r="K11" s="10">
        <f>+'24-01-025 Ind. Proy'!V55</f>
        <v>0</v>
      </c>
      <c r="L11" s="10">
        <f>+'24-01-025 Ind. Proy'!W55</f>
        <v>0</v>
      </c>
      <c r="M11" s="10">
        <f>+'24-01-025 Ind. Proy'!X55</f>
        <v>0</v>
      </c>
      <c r="N11" s="10">
        <f>+'24-01-025 Ind. Proy'!Y55</f>
        <v>0</v>
      </c>
      <c r="O11" s="10">
        <f>+'24-01-025 Ind. Proy'!Z55</f>
        <v>0</v>
      </c>
      <c r="P11" s="10">
        <f>+'24-01-025 Ind. Proy'!AA55</f>
        <v>0</v>
      </c>
      <c r="Q11" s="10">
        <f>+'24-01-025 Ind. Proy'!AB55</f>
        <v>0</v>
      </c>
      <c r="R11" s="10">
        <f>+'24-01-025 Ind. Proy'!AC55</f>
        <v>0</v>
      </c>
      <c r="S11" s="10">
        <f>+'24-01-025 Ind. Proy'!AD55</f>
        <v>0</v>
      </c>
      <c r="T11" s="10">
        <f>+'24-01-025 Ind. Proy'!AE55</f>
        <v>0</v>
      </c>
      <c r="U11" s="10">
        <f>+'24-01-025 Ind. Proy'!AF55</f>
        <v>0</v>
      </c>
      <c r="V11" s="10">
        <f>+'24-01-025 Ind. Proy'!AG55</f>
        <v>0</v>
      </c>
      <c r="W11" s="10">
        <f>+'24-01-025 Ind. Proy'!AH55</f>
        <v>0</v>
      </c>
      <c r="X11" s="49">
        <f>+'24-01-025 Ind. Proy'!AI55</f>
        <v>0</v>
      </c>
      <c r="Y11" s="49">
        <f>+'24-01-025 Ind. Proy'!AJ55</f>
        <v>0</v>
      </c>
    </row>
    <row r="12" spans="1:25" s="45" customFormat="1" ht="24.75" customHeight="1">
      <c r="A12" s="48" t="s">
        <v>50</v>
      </c>
      <c r="B12" s="10">
        <f>+'24-01-025 Ind. Proy'!J67</f>
        <v>0</v>
      </c>
      <c r="C12" s="10">
        <f>+'24-01-025 Ind. Proy'!K67</f>
        <v>0</v>
      </c>
      <c r="D12" s="10">
        <f>+'24-01-025 Ind. Proy'!M67</f>
        <v>0</v>
      </c>
      <c r="E12" s="10">
        <f>+'24-01-025 Ind. Proy'!N67</f>
        <v>0</v>
      </c>
      <c r="F12" s="10">
        <f>+'24-01-025 Ind. Proy'!O67</f>
        <v>0</v>
      </c>
      <c r="G12" s="10">
        <f>+'24-01-025 Ind. Proy'!R67</f>
        <v>0</v>
      </c>
      <c r="H12" s="10">
        <f>+'24-01-025 Ind. Proy'!S67</f>
        <v>0</v>
      </c>
      <c r="I12" s="10">
        <f>+'24-01-025 Ind. Proy'!T67</f>
        <v>0</v>
      </c>
      <c r="J12" s="10">
        <f>+'24-01-025 Ind. Proy'!U67</f>
        <v>0</v>
      </c>
      <c r="K12" s="10">
        <f>+'24-01-025 Ind. Proy'!V67</f>
        <v>0</v>
      </c>
      <c r="L12" s="10">
        <f>+'24-01-025 Ind. Proy'!W67</f>
        <v>0</v>
      </c>
      <c r="M12" s="10">
        <f>+'24-01-025 Ind. Proy'!X67</f>
        <v>0</v>
      </c>
      <c r="N12" s="10">
        <f>+'24-01-025 Ind. Proy'!Y67</f>
        <v>0</v>
      </c>
      <c r="O12" s="10">
        <f>+'24-01-025 Ind. Proy'!Z67</f>
        <v>0</v>
      </c>
      <c r="P12" s="10">
        <f>+'24-01-025 Ind. Proy'!AA67</f>
        <v>0</v>
      </c>
      <c r="Q12" s="10">
        <f>+'24-01-025 Ind. Proy'!AB67</f>
        <v>0</v>
      </c>
      <c r="R12" s="10">
        <f>+'24-01-025 Ind. Proy'!AC67</f>
        <v>0</v>
      </c>
      <c r="S12" s="10">
        <f>+'24-01-025 Ind. Proy'!AD67</f>
        <v>0</v>
      </c>
      <c r="T12" s="10">
        <f>+'24-01-025 Ind. Proy'!AE67</f>
        <v>0</v>
      </c>
      <c r="U12" s="10">
        <f>+'24-01-025 Ind. Proy'!AF67</f>
        <v>0</v>
      </c>
      <c r="V12" s="10">
        <f>+'24-01-025 Ind. Proy'!AG67</f>
        <v>0</v>
      </c>
      <c r="W12" s="10">
        <f>+'24-01-025 Ind. Proy'!AH67</f>
        <v>0</v>
      </c>
      <c r="X12" s="49">
        <f>+'24-01-025 Ind. Proy'!AI67</f>
        <v>0</v>
      </c>
      <c r="Y12" s="49">
        <f>+'24-01-025 Ind. Proy'!AJ67</f>
        <v>0</v>
      </c>
    </row>
    <row r="13" spans="1:25" s="45" customFormat="1" ht="24.75" customHeight="1">
      <c r="A13" s="48" t="s">
        <v>52</v>
      </c>
      <c r="B13" s="10">
        <f>+'24-01-025 Ind. Proy'!J79</f>
        <v>0</v>
      </c>
      <c r="C13" s="10">
        <f>+'24-01-025 Ind. Proy'!K79</f>
        <v>0</v>
      </c>
      <c r="D13" s="10">
        <f>+'24-01-025 Ind. Proy'!M79</f>
        <v>0</v>
      </c>
      <c r="E13" s="10">
        <f>+'24-01-025 Ind. Proy'!N79</f>
        <v>0</v>
      </c>
      <c r="F13" s="10">
        <f>+'24-01-025 Ind. Proy'!O79</f>
        <v>0</v>
      </c>
      <c r="G13" s="10">
        <f>+'24-01-025 Ind. Proy'!R79</f>
        <v>0</v>
      </c>
      <c r="H13" s="10">
        <f>+'24-01-025 Ind. Proy'!S79</f>
        <v>0</v>
      </c>
      <c r="I13" s="10">
        <f>+'24-01-025 Ind. Proy'!T79</f>
        <v>0</v>
      </c>
      <c r="J13" s="10">
        <f>+'24-01-025 Ind. Proy'!U79</f>
        <v>0</v>
      </c>
      <c r="K13" s="10">
        <f>+'24-01-025 Ind. Proy'!V79</f>
        <v>0</v>
      </c>
      <c r="L13" s="10">
        <f>+'24-01-025 Ind. Proy'!W79</f>
        <v>0</v>
      </c>
      <c r="M13" s="10">
        <f>+'24-01-025 Ind. Proy'!X79</f>
        <v>0</v>
      </c>
      <c r="N13" s="10">
        <f>+'24-01-025 Ind. Proy'!Y79</f>
        <v>0</v>
      </c>
      <c r="O13" s="10">
        <f>+'24-01-025 Ind. Proy'!Z79</f>
        <v>0</v>
      </c>
      <c r="P13" s="10">
        <f>+'24-01-025 Ind. Proy'!AA79</f>
        <v>0</v>
      </c>
      <c r="Q13" s="10">
        <f>+'24-01-025 Ind. Proy'!AB79</f>
        <v>0</v>
      </c>
      <c r="R13" s="10">
        <f>+'24-01-025 Ind. Proy'!AC79</f>
        <v>0</v>
      </c>
      <c r="S13" s="10">
        <f>+'24-01-025 Ind. Proy'!AD79</f>
        <v>0</v>
      </c>
      <c r="T13" s="10">
        <f>+'24-01-025 Ind. Proy'!AE79</f>
        <v>0</v>
      </c>
      <c r="U13" s="10">
        <f>+'24-01-025 Ind. Proy'!AF79</f>
        <v>0</v>
      </c>
      <c r="V13" s="10">
        <f>+'24-01-025 Ind. Proy'!AG79</f>
        <v>0</v>
      </c>
      <c r="W13" s="10">
        <f>+'24-01-025 Ind. Proy'!AH79</f>
        <v>0</v>
      </c>
      <c r="X13" s="49">
        <f>+'24-01-025 Ind. Proy'!AI79</f>
        <v>0</v>
      </c>
      <c r="Y13" s="49">
        <f>+'24-01-025 Ind. Proy'!AJ79</f>
        <v>0</v>
      </c>
    </row>
    <row r="14" spans="1:25" s="45" customFormat="1" ht="24.75" customHeight="1">
      <c r="A14" s="48" t="s">
        <v>54</v>
      </c>
      <c r="B14" s="10">
        <f>+'24-01-025 Ind. Proy'!J91</f>
        <v>0</v>
      </c>
      <c r="C14" s="10">
        <f>+'24-01-025 Ind. Proy'!K91</f>
        <v>0</v>
      </c>
      <c r="D14" s="10">
        <f>+'24-01-025 Ind. Proy'!M91</f>
        <v>0</v>
      </c>
      <c r="E14" s="10">
        <f>+'24-01-025 Ind. Proy'!N91</f>
        <v>0</v>
      </c>
      <c r="F14" s="10">
        <f>+'24-01-025 Ind. Proy'!O91</f>
        <v>0</v>
      </c>
      <c r="G14" s="10">
        <f>+'24-01-025 Ind. Proy'!R91</f>
        <v>0</v>
      </c>
      <c r="H14" s="10">
        <f>+'24-01-025 Ind. Proy'!S91</f>
        <v>0</v>
      </c>
      <c r="I14" s="10">
        <f>+'24-01-025 Ind. Proy'!T91</f>
        <v>0</v>
      </c>
      <c r="J14" s="10">
        <f>+'24-01-025 Ind. Proy'!U91</f>
        <v>0</v>
      </c>
      <c r="K14" s="10">
        <f>+'24-01-025 Ind. Proy'!V91</f>
        <v>0</v>
      </c>
      <c r="L14" s="10">
        <f>+'24-01-025 Ind. Proy'!W91</f>
        <v>0</v>
      </c>
      <c r="M14" s="10">
        <f>+'24-01-025 Ind. Proy'!X91</f>
        <v>0</v>
      </c>
      <c r="N14" s="10">
        <f>+'24-01-025 Ind. Proy'!Y91</f>
        <v>0</v>
      </c>
      <c r="O14" s="10">
        <f>+'24-01-025 Ind. Proy'!Z91</f>
        <v>0</v>
      </c>
      <c r="P14" s="10">
        <f>+'24-01-025 Ind. Proy'!AA91</f>
        <v>0</v>
      </c>
      <c r="Q14" s="10">
        <f>+'24-01-025 Ind. Proy'!AB91</f>
        <v>0</v>
      </c>
      <c r="R14" s="10">
        <f>+'24-01-025 Ind. Proy'!AC91</f>
        <v>0</v>
      </c>
      <c r="S14" s="10">
        <f>+'24-01-025 Ind. Proy'!AD91</f>
        <v>0</v>
      </c>
      <c r="T14" s="10">
        <f>+'24-01-025 Ind. Proy'!AE91</f>
        <v>0</v>
      </c>
      <c r="U14" s="10">
        <f>+'24-01-025 Ind. Proy'!AF91</f>
        <v>0</v>
      </c>
      <c r="V14" s="10">
        <f>+'24-01-025 Ind. Proy'!AG91</f>
        <v>0</v>
      </c>
      <c r="W14" s="10">
        <f>+'24-01-025 Ind. Proy'!AH91</f>
        <v>0</v>
      </c>
      <c r="X14" s="49">
        <f>+'24-01-025 Ind. Proy'!AI91</f>
        <v>0</v>
      </c>
      <c r="Y14" s="49">
        <f>+'24-01-025 Ind. Proy'!AJ91</f>
        <v>0</v>
      </c>
    </row>
    <row r="15" spans="1:25" s="45" customFormat="1" ht="24.75" customHeight="1">
      <c r="A15" s="48" t="s">
        <v>56</v>
      </c>
      <c r="B15" s="10">
        <f>+'24-01-025 Ind. Proy'!J103</f>
        <v>0</v>
      </c>
      <c r="C15" s="10">
        <f>+'24-01-025 Ind. Proy'!K103</f>
        <v>0</v>
      </c>
      <c r="D15" s="10">
        <f>+'24-01-025 Ind. Proy'!M103</f>
        <v>0</v>
      </c>
      <c r="E15" s="10">
        <f>+'24-01-025 Ind. Proy'!N103</f>
        <v>0</v>
      </c>
      <c r="F15" s="10">
        <f>+'24-01-025 Ind. Proy'!O103</f>
        <v>0</v>
      </c>
      <c r="G15" s="10">
        <f>+'24-01-025 Ind. Proy'!R103</f>
        <v>0</v>
      </c>
      <c r="H15" s="10">
        <f>+'24-01-025 Ind. Proy'!S103</f>
        <v>0</v>
      </c>
      <c r="I15" s="10">
        <f>+'24-01-025 Ind. Proy'!T103</f>
        <v>0</v>
      </c>
      <c r="J15" s="10">
        <f>+'24-01-025 Ind. Proy'!U103</f>
        <v>0</v>
      </c>
      <c r="K15" s="10">
        <f>+'24-01-025 Ind. Proy'!V103</f>
        <v>0</v>
      </c>
      <c r="L15" s="10">
        <f>+'24-01-025 Ind. Proy'!W103</f>
        <v>0</v>
      </c>
      <c r="M15" s="10">
        <f>+'24-01-025 Ind. Proy'!X103</f>
        <v>0</v>
      </c>
      <c r="N15" s="10">
        <f>+'24-01-025 Ind. Proy'!Y103</f>
        <v>0</v>
      </c>
      <c r="O15" s="10">
        <f>+'24-01-025 Ind. Proy'!Z103</f>
        <v>0</v>
      </c>
      <c r="P15" s="10">
        <f>+'24-01-025 Ind. Proy'!AA103</f>
        <v>0</v>
      </c>
      <c r="Q15" s="10">
        <f>+'24-01-025 Ind. Proy'!AB103</f>
        <v>0</v>
      </c>
      <c r="R15" s="10">
        <f>+'24-01-025 Ind. Proy'!AC103</f>
        <v>0</v>
      </c>
      <c r="S15" s="10">
        <f>+'24-01-025 Ind. Proy'!AD103</f>
        <v>0</v>
      </c>
      <c r="T15" s="10">
        <f>+'24-01-025 Ind. Proy'!AE103</f>
        <v>0</v>
      </c>
      <c r="U15" s="10">
        <f>+'24-01-025 Ind. Proy'!AF103</f>
        <v>0</v>
      </c>
      <c r="V15" s="10">
        <f>+'24-01-025 Ind. Proy'!AG103</f>
        <v>0</v>
      </c>
      <c r="W15" s="10">
        <f>+'24-01-025 Ind. Proy'!AH103</f>
        <v>0</v>
      </c>
      <c r="X15" s="49">
        <f>+'24-01-025 Ind. Proy'!AI103</f>
        <v>0</v>
      </c>
      <c r="Y15" s="49">
        <f>+'24-01-025 Ind. Proy'!AJ103</f>
        <v>0</v>
      </c>
    </row>
    <row r="16" spans="1:25" s="45" customFormat="1" ht="24.75" customHeight="1">
      <c r="A16" s="48" t="s">
        <v>58</v>
      </c>
      <c r="B16" s="10">
        <f>+'24-01-025 Ind. Proy'!J115</f>
        <v>0</v>
      </c>
      <c r="C16" s="10">
        <f>+'24-01-025 Ind. Proy'!K115</f>
        <v>0</v>
      </c>
      <c r="D16" s="10">
        <f>+'24-01-025 Ind. Proy'!M115</f>
        <v>0</v>
      </c>
      <c r="E16" s="10">
        <f>+'24-01-025 Ind. Proy'!N115</f>
        <v>0</v>
      </c>
      <c r="F16" s="10">
        <f>+'24-01-025 Ind. Proy'!O115</f>
        <v>0</v>
      </c>
      <c r="G16" s="10">
        <f>+'24-01-025 Ind. Proy'!R115</f>
        <v>0</v>
      </c>
      <c r="H16" s="10">
        <f>+'24-01-025 Ind. Proy'!S115</f>
        <v>0</v>
      </c>
      <c r="I16" s="10">
        <f>+'24-01-025 Ind. Proy'!T115</f>
        <v>0</v>
      </c>
      <c r="J16" s="10">
        <f>+'24-01-025 Ind. Proy'!U115</f>
        <v>0</v>
      </c>
      <c r="K16" s="10">
        <f>+'24-01-025 Ind. Proy'!V115</f>
        <v>0</v>
      </c>
      <c r="L16" s="10">
        <f>+'24-01-025 Ind. Proy'!W115</f>
        <v>0</v>
      </c>
      <c r="M16" s="10">
        <f>+'24-01-025 Ind. Proy'!X115</f>
        <v>0</v>
      </c>
      <c r="N16" s="10">
        <f>+'24-01-025 Ind. Proy'!Y115</f>
        <v>0</v>
      </c>
      <c r="O16" s="10">
        <f>+'24-01-025 Ind. Proy'!Z115</f>
        <v>0</v>
      </c>
      <c r="P16" s="10">
        <f>+'24-01-025 Ind. Proy'!AA115</f>
        <v>0</v>
      </c>
      <c r="Q16" s="10">
        <f>+'24-01-025 Ind. Proy'!AB115</f>
        <v>0</v>
      </c>
      <c r="R16" s="10">
        <f>+'24-01-025 Ind. Proy'!AC115</f>
        <v>0</v>
      </c>
      <c r="S16" s="10">
        <f>+'24-01-025 Ind. Proy'!AD115</f>
        <v>0</v>
      </c>
      <c r="T16" s="10">
        <f>+'24-01-025 Ind. Proy'!AE115</f>
        <v>0</v>
      </c>
      <c r="U16" s="10">
        <f>+'24-01-025 Ind. Proy'!AF115</f>
        <v>0</v>
      </c>
      <c r="V16" s="10">
        <f>+'24-01-025 Ind. Proy'!AG115</f>
        <v>0</v>
      </c>
      <c r="W16" s="10">
        <f>+'24-01-025 Ind. Proy'!AH115</f>
        <v>0</v>
      </c>
      <c r="X16" s="49">
        <f>+'24-01-025 Ind. Proy'!AI115</f>
        <v>0</v>
      </c>
      <c r="Y16" s="49">
        <f>+'24-01-025 Ind. Proy'!AJ115</f>
        <v>0</v>
      </c>
    </row>
    <row r="17" spans="1:25" s="45" customFormat="1" ht="24.75" customHeight="1">
      <c r="A17" s="48" t="s">
        <v>60</v>
      </c>
      <c r="B17" s="10">
        <f>+'24-01-025 Ind. Proy'!J127</f>
        <v>0</v>
      </c>
      <c r="C17" s="10">
        <f>+'24-01-025 Ind. Proy'!K127</f>
        <v>0</v>
      </c>
      <c r="D17" s="10">
        <f>+'24-01-025 Ind. Proy'!M127</f>
        <v>0</v>
      </c>
      <c r="E17" s="10">
        <f>+'24-01-025 Ind. Proy'!N127</f>
        <v>0</v>
      </c>
      <c r="F17" s="10">
        <f>+'24-01-025 Ind. Proy'!O127</f>
        <v>0</v>
      </c>
      <c r="G17" s="10">
        <f>+'24-01-025 Ind. Proy'!R127</f>
        <v>0</v>
      </c>
      <c r="H17" s="10">
        <f>+'24-01-025 Ind. Proy'!S127</f>
        <v>0</v>
      </c>
      <c r="I17" s="10">
        <f>+'24-01-025 Ind. Proy'!T127</f>
        <v>0</v>
      </c>
      <c r="J17" s="10">
        <f>+'24-01-025 Ind. Proy'!U127</f>
        <v>0</v>
      </c>
      <c r="K17" s="10">
        <f>+'24-01-025 Ind. Proy'!V127</f>
        <v>0</v>
      </c>
      <c r="L17" s="10">
        <f>+'24-01-025 Ind. Proy'!W127</f>
        <v>0</v>
      </c>
      <c r="M17" s="10">
        <f>+'24-01-025 Ind. Proy'!X127</f>
        <v>0</v>
      </c>
      <c r="N17" s="10">
        <f>+'24-01-025 Ind. Proy'!Y127</f>
        <v>0</v>
      </c>
      <c r="O17" s="10">
        <f>+'24-01-025 Ind. Proy'!Z127</f>
        <v>0</v>
      </c>
      <c r="P17" s="10">
        <f>+'24-01-025 Ind. Proy'!AA127</f>
        <v>0</v>
      </c>
      <c r="Q17" s="10">
        <f>+'24-01-025 Ind. Proy'!AB127</f>
        <v>0</v>
      </c>
      <c r="R17" s="10">
        <f>+'24-01-025 Ind. Proy'!AC127</f>
        <v>0</v>
      </c>
      <c r="S17" s="10">
        <f>+'24-01-025 Ind. Proy'!AD127</f>
        <v>0</v>
      </c>
      <c r="T17" s="10">
        <f>+'24-01-025 Ind. Proy'!AE127</f>
        <v>0</v>
      </c>
      <c r="U17" s="10">
        <f>+'24-01-025 Ind. Proy'!AF127</f>
        <v>0</v>
      </c>
      <c r="V17" s="10">
        <f>+'24-01-025 Ind. Proy'!AG127</f>
        <v>0</v>
      </c>
      <c r="W17" s="10">
        <f>+'24-01-025 Ind. Proy'!AH127</f>
        <v>0</v>
      </c>
      <c r="X17" s="49">
        <f>+'24-01-025 Ind. Proy'!AI116</f>
        <v>0</v>
      </c>
      <c r="Y17" s="49">
        <f>+'24-01-025 Ind. Proy'!AJ116</f>
        <v>0</v>
      </c>
    </row>
    <row r="18" spans="1:25" s="45" customFormat="1" ht="24.75" customHeight="1">
      <c r="A18" s="48" t="s">
        <v>62</v>
      </c>
      <c r="B18" s="10">
        <f>+'24-01-025 Ind. Proy'!J139</f>
        <v>0</v>
      </c>
      <c r="C18" s="10">
        <f>+'24-01-025 Ind. Proy'!K139</f>
        <v>0</v>
      </c>
      <c r="D18" s="10">
        <f>+'24-01-025 Ind. Proy'!M139</f>
        <v>0</v>
      </c>
      <c r="E18" s="10">
        <f>+'24-01-025 Ind. Proy'!N139</f>
        <v>0</v>
      </c>
      <c r="F18" s="10">
        <f>+'24-01-025 Ind. Proy'!O139</f>
        <v>0</v>
      </c>
      <c r="G18" s="10">
        <f>+'24-01-025 Ind. Proy'!R139</f>
        <v>0</v>
      </c>
      <c r="H18" s="10">
        <f>+'24-01-025 Ind. Proy'!S139</f>
        <v>0</v>
      </c>
      <c r="I18" s="10">
        <f>+'24-01-025 Ind. Proy'!T139</f>
        <v>0</v>
      </c>
      <c r="J18" s="10">
        <f>+'24-01-025 Ind. Proy'!U139</f>
        <v>0</v>
      </c>
      <c r="K18" s="10">
        <f>+'24-01-025 Ind. Proy'!V139</f>
        <v>0</v>
      </c>
      <c r="L18" s="10">
        <f>+'24-01-025 Ind. Proy'!W139</f>
        <v>0</v>
      </c>
      <c r="M18" s="10">
        <f>+'24-01-025 Ind. Proy'!X139</f>
        <v>0</v>
      </c>
      <c r="N18" s="10">
        <f>+'24-01-025 Ind. Proy'!Y139</f>
        <v>0</v>
      </c>
      <c r="O18" s="10">
        <f>+'24-01-025 Ind. Proy'!Z139</f>
        <v>0</v>
      </c>
      <c r="P18" s="10">
        <f>+'24-01-025 Ind. Proy'!AA139</f>
        <v>0</v>
      </c>
      <c r="Q18" s="10">
        <f>+'24-01-025 Ind. Proy'!AB139</f>
        <v>0</v>
      </c>
      <c r="R18" s="10">
        <f>+'24-01-025 Ind. Proy'!AC139</f>
        <v>0</v>
      </c>
      <c r="S18" s="10">
        <f>+'24-01-025 Ind. Proy'!AD139</f>
        <v>0</v>
      </c>
      <c r="T18" s="10">
        <f>+'24-01-025 Ind. Proy'!AE139</f>
        <v>0</v>
      </c>
      <c r="U18" s="10">
        <f>+'24-01-025 Ind. Proy'!AF139</f>
        <v>0</v>
      </c>
      <c r="V18" s="10">
        <f>+'24-01-025 Ind. Proy'!AG139</f>
        <v>0</v>
      </c>
      <c r="W18" s="10">
        <f>+'24-01-025 Ind. Proy'!AH139</f>
        <v>0</v>
      </c>
      <c r="X18" s="49">
        <f>+'24-01-025 Ind. Proy'!AI139</f>
        <v>0</v>
      </c>
      <c r="Y18" s="49">
        <f>+'24-01-025 Ind. Proy'!AJ139</f>
        <v>0</v>
      </c>
    </row>
    <row r="19" spans="1:25" s="45" customFormat="1" ht="24.75" customHeight="1">
      <c r="A19" s="48" t="s">
        <v>64</v>
      </c>
      <c r="B19" s="10">
        <f>+'24-01-025 Ind. Proy'!J151</f>
        <v>0</v>
      </c>
      <c r="C19" s="10">
        <f>+'24-01-025 Ind. Proy'!K151</f>
        <v>0</v>
      </c>
      <c r="D19" s="10">
        <f>+'24-01-025 Ind. Proy'!M151</f>
        <v>0</v>
      </c>
      <c r="E19" s="10">
        <f>+'24-01-025 Ind. Proy'!N151</f>
        <v>0</v>
      </c>
      <c r="F19" s="10">
        <f>+'24-01-025 Ind. Proy'!O151</f>
        <v>0</v>
      </c>
      <c r="G19" s="10">
        <f>+'24-01-025 Ind. Proy'!R151</f>
        <v>0</v>
      </c>
      <c r="H19" s="10">
        <f>+'24-01-025 Ind. Proy'!S151</f>
        <v>0</v>
      </c>
      <c r="I19" s="10">
        <f>+'24-01-025 Ind. Proy'!T151</f>
        <v>0</v>
      </c>
      <c r="J19" s="10">
        <f>+'24-01-025 Ind. Proy'!U151</f>
        <v>0</v>
      </c>
      <c r="K19" s="10">
        <f>+'24-01-025 Ind. Proy'!V151</f>
        <v>0</v>
      </c>
      <c r="L19" s="10">
        <f>+'24-01-025 Ind. Proy'!W151</f>
        <v>0</v>
      </c>
      <c r="M19" s="10">
        <f>+'24-01-025 Ind. Proy'!X151</f>
        <v>0</v>
      </c>
      <c r="N19" s="10">
        <f>+'24-01-025 Ind. Proy'!Y151</f>
        <v>0</v>
      </c>
      <c r="O19" s="10">
        <f>+'24-01-025 Ind. Proy'!Z151</f>
        <v>0</v>
      </c>
      <c r="P19" s="10">
        <f>+'24-01-025 Ind. Proy'!AA151</f>
        <v>0</v>
      </c>
      <c r="Q19" s="10">
        <f>+'24-01-025 Ind. Proy'!AB151</f>
        <v>0</v>
      </c>
      <c r="R19" s="10">
        <f>+'24-01-025 Ind. Proy'!AC151</f>
        <v>0</v>
      </c>
      <c r="S19" s="10">
        <f>+'24-01-025 Ind. Proy'!AD151</f>
        <v>0</v>
      </c>
      <c r="T19" s="10">
        <f>+'24-01-025 Ind. Proy'!AE151</f>
        <v>0</v>
      </c>
      <c r="U19" s="10">
        <f>+'24-01-025 Ind. Proy'!AF151</f>
        <v>0</v>
      </c>
      <c r="V19" s="10">
        <f>+'24-01-025 Ind. Proy'!AG151</f>
        <v>0</v>
      </c>
      <c r="W19" s="10">
        <f>+'24-01-025 Ind. Proy'!AH151</f>
        <v>0</v>
      </c>
      <c r="X19" s="49">
        <f>+'24-01-025 Ind. Proy'!AI151</f>
        <v>0</v>
      </c>
      <c r="Y19" s="49">
        <f>+'24-01-025 Ind. Proy'!AJ151</f>
        <v>0</v>
      </c>
    </row>
    <row r="20" spans="1:25" s="45" customFormat="1" ht="24.75" customHeight="1">
      <c r="A20" s="50" t="s">
        <v>66</v>
      </c>
      <c r="B20" s="10">
        <f>+'24-01-025 Ind. Proy'!J163</f>
        <v>0</v>
      </c>
      <c r="C20" s="10">
        <f>+'24-01-025 Ind. Proy'!K163</f>
        <v>0</v>
      </c>
      <c r="D20" s="10">
        <f>+'24-01-025 Ind. Proy'!M163</f>
        <v>0</v>
      </c>
      <c r="E20" s="10">
        <f>+'24-01-025 Ind. Proy'!N163</f>
        <v>0</v>
      </c>
      <c r="F20" s="10">
        <f>+'24-01-025 Ind. Proy'!O163</f>
        <v>0</v>
      </c>
      <c r="G20" s="10">
        <f>+'24-01-025 Ind. Proy'!R163</f>
        <v>0</v>
      </c>
      <c r="H20" s="10">
        <f>+'24-01-025 Ind. Proy'!S163</f>
        <v>0</v>
      </c>
      <c r="I20" s="10">
        <f>+'24-01-025 Ind. Proy'!T163</f>
        <v>0</v>
      </c>
      <c r="J20" s="10">
        <f>+'24-01-025 Ind. Proy'!U163</f>
        <v>0</v>
      </c>
      <c r="K20" s="10">
        <f>+'24-01-025 Ind. Proy'!V163</f>
        <v>0</v>
      </c>
      <c r="L20" s="10">
        <f>+'24-01-025 Ind. Proy'!W163</f>
        <v>0</v>
      </c>
      <c r="M20" s="10">
        <f>+'24-01-025 Ind. Proy'!X163</f>
        <v>0</v>
      </c>
      <c r="N20" s="10">
        <f>+'24-01-025 Ind. Proy'!Y163</f>
        <v>0</v>
      </c>
      <c r="O20" s="10">
        <f>+'24-01-025 Ind. Proy'!Z163</f>
        <v>0</v>
      </c>
      <c r="P20" s="10">
        <f>+'24-01-025 Ind. Proy'!AA163</f>
        <v>0</v>
      </c>
      <c r="Q20" s="10">
        <f>+'24-01-025 Ind. Proy'!AB163</f>
        <v>0</v>
      </c>
      <c r="R20" s="10">
        <f>+'24-01-025 Ind. Proy'!AC163</f>
        <v>0</v>
      </c>
      <c r="S20" s="10">
        <f>+'24-01-025 Ind. Proy'!AD163</f>
        <v>0</v>
      </c>
      <c r="T20" s="10">
        <f>+'24-01-025 Ind. Proy'!AE163</f>
        <v>0</v>
      </c>
      <c r="U20" s="10">
        <f>+'24-01-025 Ind. Proy'!AF163</f>
        <v>0</v>
      </c>
      <c r="V20" s="10">
        <f>+'24-01-025 Ind. Proy'!AG163</f>
        <v>0</v>
      </c>
      <c r="W20" s="10">
        <f>+'24-01-025 Ind. Proy'!AH163</f>
        <v>0</v>
      </c>
      <c r="X20" s="49">
        <f>+'24-01-025 Ind. Proy'!AI163</f>
        <v>0</v>
      </c>
      <c r="Y20" s="49">
        <f>+'24-01-025 Ind. Proy'!AJ163</f>
        <v>0</v>
      </c>
    </row>
    <row r="21" spans="1:25" s="45" customFormat="1" ht="24.75" customHeight="1">
      <c r="A21" s="50" t="s">
        <v>68</v>
      </c>
      <c r="B21" s="10">
        <f>+'24-01-025 Ind. Proy'!J175</f>
        <v>0</v>
      </c>
      <c r="C21" s="10">
        <f>+'24-01-025 Ind. Proy'!K175</f>
        <v>0</v>
      </c>
      <c r="D21" s="10">
        <f>+'24-01-025 Ind. Proy'!M175</f>
        <v>0</v>
      </c>
      <c r="E21" s="10">
        <f>+'24-01-025 Ind. Proy'!N175</f>
        <v>0</v>
      </c>
      <c r="F21" s="10">
        <f>+'24-01-025 Ind. Proy'!O175</f>
        <v>0</v>
      </c>
      <c r="G21" s="10">
        <f>+'24-01-025 Ind. Proy'!R175</f>
        <v>0</v>
      </c>
      <c r="H21" s="10">
        <f>+'24-01-025 Ind. Proy'!S175</f>
        <v>0</v>
      </c>
      <c r="I21" s="10">
        <f>+'24-01-025 Ind. Proy'!T175</f>
        <v>0</v>
      </c>
      <c r="J21" s="10">
        <f>+'24-01-025 Ind. Proy'!U175</f>
        <v>0</v>
      </c>
      <c r="K21" s="10">
        <f>+'24-01-025 Ind. Proy'!V175</f>
        <v>0</v>
      </c>
      <c r="L21" s="10">
        <f>+'24-01-025 Ind. Proy'!W175</f>
        <v>0</v>
      </c>
      <c r="M21" s="10">
        <f>+'24-01-025 Ind. Proy'!X175</f>
        <v>0</v>
      </c>
      <c r="N21" s="10">
        <f>+'24-01-025 Ind. Proy'!Y175</f>
        <v>0</v>
      </c>
      <c r="O21" s="10">
        <f>+'24-01-025 Ind. Proy'!Z175</f>
        <v>0</v>
      </c>
      <c r="P21" s="10">
        <f>+'24-01-025 Ind. Proy'!AA175</f>
        <v>0</v>
      </c>
      <c r="Q21" s="10">
        <f>+'24-01-025 Ind. Proy'!AB175</f>
        <v>0</v>
      </c>
      <c r="R21" s="10">
        <f>+'24-01-025 Ind. Proy'!AC175</f>
        <v>0</v>
      </c>
      <c r="S21" s="10">
        <f>+'24-01-025 Ind. Proy'!AD175</f>
        <v>0</v>
      </c>
      <c r="T21" s="10">
        <f>+'24-01-025 Ind. Proy'!AE175</f>
        <v>0</v>
      </c>
      <c r="U21" s="10">
        <f>+'24-01-025 Ind. Proy'!AF175</f>
        <v>0</v>
      </c>
      <c r="V21" s="10">
        <f>+'24-01-025 Ind. Proy'!AG175</f>
        <v>0</v>
      </c>
      <c r="W21" s="10">
        <f>+'24-01-025 Ind. Proy'!AH175</f>
        <v>0</v>
      </c>
      <c r="X21" s="49">
        <f>+'24-01-025 Ind. Proy'!AI175</f>
        <v>0</v>
      </c>
      <c r="Y21" s="49">
        <f>+'24-01-025 Ind. Proy'!AJ175</f>
        <v>0</v>
      </c>
    </row>
    <row r="22" spans="1:25" s="45" customFormat="1" ht="24.75" customHeight="1">
      <c r="A22" s="50" t="s">
        <v>70</v>
      </c>
      <c r="B22" s="10">
        <f>+'24-01-025 Ind. Proy'!J187</f>
        <v>0</v>
      </c>
      <c r="C22" s="10">
        <f>+'24-01-025 Ind. Proy'!K187</f>
        <v>0</v>
      </c>
      <c r="D22" s="10">
        <f>+'24-01-025 Ind. Proy'!M187</f>
        <v>0</v>
      </c>
      <c r="E22" s="10">
        <f>+'24-01-025 Ind. Proy'!N187</f>
        <v>0</v>
      </c>
      <c r="F22" s="10">
        <f>+'24-01-025 Ind. Proy'!O187</f>
        <v>0</v>
      </c>
      <c r="G22" s="10">
        <f>+'24-01-025 Ind. Proy'!R187</f>
        <v>0</v>
      </c>
      <c r="H22" s="10">
        <f>+'24-01-025 Ind. Proy'!S187</f>
        <v>0</v>
      </c>
      <c r="I22" s="10">
        <f>+'24-01-025 Ind. Proy'!T187</f>
        <v>0</v>
      </c>
      <c r="J22" s="10">
        <f>+'24-01-025 Ind. Proy'!U187</f>
        <v>0</v>
      </c>
      <c r="K22" s="10">
        <f>+'24-01-025 Ind. Proy'!V187</f>
        <v>0</v>
      </c>
      <c r="L22" s="10">
        <f>+'24-01-025 Ind. Proy'!W187</f>
        <v>0</v>
      </c>
      <c r="M22" s="10">
        <f>+'24-01-025 Ind. Proy'!X187</f>
        <v>0</v>
      </c>
      <c r="N22" s="10">
        <f>+'24-01-025 Ind. Proy'!Y187</f>
        <v>0</v>
      </c>
      <c r="O22" s="10">
        <f>+'24-01-025 Ind. Proy'!Z187</f>
        <v>0</v>
      </c>
      <c r="P22" s="10">
        <f>+'24-01-025 Ind. Proy'!AA187</f>
        <v>0</v>
      </c>
      <c r="Q22" s="10">
        <f>+'24-01-025 Ind. Proy'!AB187</f>
        <v>0</v>
      </c>
      <c r="R22" s="10">
        <f>+'24-01-025 Ind. Proy'!AC187</f>
        <v>0</v>
      </c>
      <c r="S22" s="10">
        <f>+'24-01-025 Ind. Proy'!AD187</f>
        <v>0</v>
      </c>
      <c r="T22" s="10">
        <f>+'24-01-025 Ind. Proy'!AE187</f>
        <v>0</v>
      </c>
      <c r="U22" s="10">
        <f>+'24-01-025 Ind. Proy'!AF187</f>
        <v>0</v>
      </c>
      <c r="V22" s="10">
        <f>+'24-01-025 Ind. Proy'!AG187</f>
        <v>0</v>
      </c>
      <c r="W22" s="10">
        <f>+'24-01-025 Ind. Proy'!AH187</f>
        <v>0</v>
      </c>
      <c r="X22" s="49">
        <f>+'24-01-025 Ind. Proy'!AI187</f>
        <v>0</v>
      </c>
      <c r="Y22" s="49">
        <f>+'24-01-025 Ind. Proy'!AJ187</f>
        <v>0</v>
      </c>
    </row>
    <row r="23" spans="1:25" s="45" customFormat="1" ht="24.75" customHeight="1">
      <c r="A23" s="51" t="s">
        <v>72</v>
      </c>
      <c r="B23" s="10">
        <f>+'24-01-025 Ind. Proy'!J190</f>
        <v>404762000</v>
      </c>
      <c r="C23" s="10">
        <f>+'24-01-025 Ind. Proy'!K190</f>
        <v>404762000</v>
      </c>
      <c r="D23" s="10">
        <f>+'24-01-025 Ind. Proy'!M190</f>
        <v>0</v>
      </c>
      <c r="E23" s="10">
        <f>+'24-01-025 Ind. Proy'!N190</f>
        <v>0</v>
      </c>
      <c r="F23" s="10">
        <f>+'24-01-025 Ind. Proy'!O190</f>
        <v>0</v>
      </c>
      <c r="G23" s="10">
        <f>+'24-01-025 Ind. Proy'!R190</f>
        <v>0</v>
      </c>
      <c r="H23" s="10">
        <f>+'24-01-025 Ind. Proy'!S190</f>
        <v>0</v>
      </c>
      <c r="I23" s="10">
        <f>+'24-01-025 Ind. Proy'!T190</f>
        <v>202381000</v>
      </c>
      <c r="J23" s="10">
        <f>+'24-01-025 Ind. Proy'!U190</f>
        <v>202381000</v>
      </c>
      <c r="K23" s="10">
        <f>+'24-01-025 Ind. Proy'!V190</f>
        <v>0</v>
      </c>
      <c r="L23" s="10">
        <f>+'24-01-025 Ind. Proy'!W190</f>
        <v>0</v>
      </c>
      <c r="M23" s="10">
        <f>+'24-01-025 Ind. Proy'!X190</f>
        <v>0</v>
      </c>
      <c r="N23" s="10">
        <f>+'24-01-025 Ind. Proy'!Y190</f>
        <v>0</v>
      </c>
      <c r="O23" s="10">
        <f>+'24-01-025 Ind. Proy'!Z190</f>
        <v>0</v>
      </c>
      <c r="P23" s="10">
        <f>+'24-01-025 Ind. Proy'!AA190</f>
        <v>0</v>
      </c>
      <c r="Q23" s="10">
        <f>+'24-01-025 Ind. Proy'!AB190</f>
        <v>0</v>
      </c>
      <c r="R23" s="10">
        <f>+'24-01-025 Ind. Proy'!AC190</f>
        <v>0</v>
      </c>
      <c r="S23" s="10">
        <f>+'24-01-025 Ind. Proy'!AD190</f>
        <v>0</v>
      </c>
      <c r="T23" s="10">
        <f>+'24-01-025 Ind. Proy'!AE190</f>
        <v>0</v>
      </c>
      <c r="U23" s="10">
        <f>+'24-01-025 Ind. Proy'!AF190</f>
        <v>0</v>
      </c>
      <c r="V23" s="10">
        <f>+'24-01-025 Ind. Proy'!AG190</f>
        <v>0</v>
      </c>
      <c r="W23" s="10">
        <f>+'24-01-025 Ind. Proy'!AH190</f>
        <v>202381000</v>
      </c>
      <c r="X23" s="49">
        <f>+'24-01-025 Ind. Proy'!AI190</f>
        <v>0.5</v>
      </c>
      <c r="Y23" s="49">
        <f>+'24-01-025 Ind. Proy'!AJ190</f>
        <v>1</v>
      </c>
    </row>
    <row r="24" spans="1:25" ht="15" customHeight="1">
      <c r="A24" s="129" t="str">
        <f>"TOTAL ASIG."&amp;" "&amp;$A$5</f>
        <v>TOTAL ASIG. 24-01-025 "Prodemu"</v>
      </c>
      <c r="B24" s="130">
        <f t="shared" ref="B24:W24" si="0">SUM(B8:B23)</f>
        <v>404762000</v>
      </c>
      <c r="C24" s="130">
        <f t="shared" si="0"/>
        <v>404762000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0</v>
      </c>
      <c r="H24" s="130">
        <f t="shared" si="0"/>
        <v>0</v>
      </c>
      <c r="I24" s="130">
        <f t="shared" si="0"/>
        <v>202381000</v>
      </c>
      <c r="J24" s="130">
        <f t="shared" si="0"/>
        <v>202381000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202381000</v>
      </c>
      <c r="X24" s="131">
        <f>+'24-01-025 Ind. Proy'!AI191</f>
        <v>0.5</v>
      </c>
      <c r="Y24" s="131">
        <f>'24-01-025 Ind. Proy'!AJ191</f>
        <v>1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AA41"/>
  <sheetViews>
    <sheetView zoomScaleNormal="100" workbookViewId="0">
      <selection activeCell="A24" sqref="A24:Y24"/>
    </sheetView>
  </sheetViews>
  <sheetFormatPr baseColWidth="10" defaultRowHeight="1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8" max="16384" width="11.42578125" style="15"/>
  </cols>
  <sheetData>
    <row r="1" spans="1:25" s="12" customFormat="1" ht="15" customHeight="1">
      <c r="A1" s="171" t="str">
        <f>+'24-02-016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+'24-02-016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+'24-02-016 Ind. Proy'!A5:U5</f>
        <v>24-02-016 "Programa Salud Oral"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 ht="12.75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26" t="s">
        <v>25</v>
      </c>
      <c r="E7" s="126" t="s">
        <v>26</v>
      </c>
      <c r="F7" s="126" t="s">
        <v>27</v>
      </c>
      <c r="G7" s="126" t="s">
        <v>28</v>
      </c>
      <c r="H7" s="126" t="s">
        <v>29</v>
      </c>
      <c r="I7" s="126" t="s">
        <v>30</v>
      </c>
      <c r="J7" s="159"/>
      <c r="K7" s="126" t="s">
        <v>31</v>
      </c>
      <c r="L7" s="126" t="s">
        <v>32</v>
      </c>
      <c r="M7" s="126" t="s">
        <v>33</v>
      </c>
      <c r="N7" s="159"/>
      <c r="O7" s="126" t="s">
        <v>34</v>
      </c>
      <c r="P7" s="126" t="s">
        <v>35</v>
      </c>
      <c r="Q7" s="126" t="s">
        <v>36</v>
      </c>
      <c r="R7" s="159"/>
      <c r="S7" s="126" t="s">
        <v>37</v>
      </c>
      <c r="T7" s="126" t="s">
        <v>38</v>
      </c>
      <c r="U7" s="126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+'24-02-016 Ind. Proy'!J19</f>
        <v>0</v>
      </c>
      <c r="C8" s="10">
        <f>+'24-02-016 Ind. Proy'!K19</f>
        <v>0</v>
      </c>
      <c r="D8" s="10">
        <f>+'24-02-016 Ind. Proy'!M19</f>
        <v>0</v>
      </c>
      <c r="E8" s="10">
        <f>+'24-02-016 Ind. Proy'!N19</f>
        <v>0</v>
      </c>
      <c r="F8" s="10">
        <f>+'24-02-016 Ind. Proy'!O19</f>
        <v>0</v>
      </c>
      <c r="G8" s="10">
        <f>+'24-02-016 Ind. Proy'!R19</f>
        <v>0</v>
      </c>
      <c r="H8" s="10">
        <f>+'24-02-016 Ind. Proy'!S19</f>
        <v>0</v>
      </c>
      <c r="I8" s="10">
        <f>+'24-02-016 Ind. Proy'!T19</f>
        <v>0</v>
      </c>
      <c r="J8" s="10">
        <f>+'24-02-016 Ind. Proy'!U19</f>
        <v>0</v>
      </c>
      <c r="K8" s="10">
        <f>+'24-02-016 Ind. Proy'!V19</f>
        <v>0</v>
      </c>
      <c r="L8" s="10">
        <f>+'24-02-016 Ind. Proy'!W19</f>
        <v>0</v>
      </c>
      <c r="M8" s="10">
        <f>+'24-02-016 Ind. Proy'!X19</f>
        <v>0</v>
      </c>
      <c r="N8" s="10">
        <f>+'24-02-016 Ind. Proy'!Y19</f>
        <v>0</v>
      </c>
      <c r="O8" s="10">
        <f>+'24-02-016 Ind. Proy'!Z19</f>
        <v>0</v>
      </c>
      <c r="P8" s="10">
        <f>+'24-02-016 Ind. Proy'!AA19</f>
        <v>0</v>
      </c>
      <c r="Q8" s="10">
        <f>+'24-02-016 Ind. Proy'!AB19</f>
        <v>0</v>
      </c>
      <c r="R8" s="10">
        <f>+'24-02-016 Ind. Proy'!AC19</f>
        <v>0</v>
      </c>
      <c r="S8" s="10">
        <f>+'24-02-016 Ind. Proy'!AD19</f>
        <v>0</v>
      </c>
      <c r="T8" s="10">
        <f>+'24-02-016 Ind. Proy'!AE19</f>
        <v>0</v>
      </c>
      <c r="U8" s="10">
        <f>+'24-02-016 Ind. Proy'!AF19</f>
        <v>0</v>
      </c>
      <c r="V8" s="10">
        <f>+'24-02-016 Ind. Proy'!AG19</f>
        <v>0</v>
      </c>
      <c r="W8" s="10">
        <f>+'24-02-016 Ind. Proy'!AH19</f>
        <v>0</v>
      </c>
      <c r="X8" s="49">
        <f>+'24-02-016 Ind. Proy'!AI19</f>
        <v>0</v>
      </c>
      <c r="Y8" s="49">
        <f>+'24-02-016 Ind. Proy'!AJ19</f>
        <v>0</v>
      </c>
    </row>
    <row r="9" spans="1:25" s="45" customFormat="1" ht="24.75" customHeight="1">
      <c r="A9" s="48" t="s">
        <v>44</v>
      </c>
      <c r="B9" s="10">
        <f>+'24-02-016 Ind. Proy'!J31</f>
        <v>0</v>
      </c>
      <c r="C9" s="10">
        <f>+'24-02-016 Ind. Proy'!K31</f>
        <v>0</v>
      </c>
      <c r="D9" s="10">
        <f>+'24-02-016 Ind. Proy'!M31</f>
        <v>0</v>
      </c>
      <c r="E9" s="10">
        <f>+'24-02-016 Ind. Proy'!N31</f>
        <v>0</v>
      </c>
      <c r="F9" s="10">
        <f>+'24-02-016 Ind. Proy'!O31</f>
        <v>0</v>
      </c>
      <c r="G9" s="10">
        <f>+'24-02-016 Ind. Proy'!R31</f>
        <v>0</v>
      </c>
      <c r="H9" s="10">
        <f>+'24-02-016 Ind. Proy'!S31</f>
        <v>0</v>
      </c>
      <c r="I9" s="10">
        <f>+'24-02-016 Ind. Proy'!T31</f>
        <v>0</v>
      </c>
      <c r="J9" s="10">
        <f>+'24-02-016 Ind. Proy'!U31</f>
        <v>0</v>
      </c>
      <c r="K9" s="10">
        <f>+'24-02-016 Ind. Proy'!V31</f>
        <v>0</v>
      </c>
      <c r="L9" s="10">
        <f>+'24-02-016 Ind. Proy'!W31</f>
        <v>0</v>
      </c>
      <c r="M9" s="10">
        <f>+'24-02-016 Ind. Proy'!X31</f>
        <v>0</v>
      </c>
      <c r="N9" s="10">
        <f>+'24-02-016 Ind. Proy'!Y31</f>
        <v>0</v>
      </c>
      <c r="O9" s="10">
        <f>+'24-02-016 Ind. Proy'!Z31</f>
        <v>0</v>
      </c>
      <c r="P9" s="10">
        <f>+'24-02-016 Ind. Proy'!AA31</f>
        <v>0</v>
      </c>
      <c r="Q9" s="10">
        <f>+'24-02-016 Ind. Proy'!AB31</f>
        <v>0</v>
      </c>
      <c r="R9" s="10">
        <f>+'24-02-016 Ind. Proy'!AC31</f>
        <v>0</v>
      </c>
      <c r="S9" s="10">
        <f>+'24-02-016 Ind. Proy'!AD31</f>
        <v>0</v>
      </c>
      <c r="T9" s="10">
        <f>+'24-02-016 Ind. Proy'!AE31</f>
        <v>0</v>
      </c>
      <c r="U9" s="10">
        <f>+'24-02-016 Ind. Proy'!AF31</f>
        <v>0</v>
      </c>
      <c r="V9" s="10">
        <f>+'24-02-016 Ind. Proy'!AG31</f>
        <v>0</v>
      </c>
      <c r="W9" s="10">
        <f>+'24-02-016 Ind. Proy'!AH31</f>
        <v>0</v>
      </c>
      <c r="X9" s="49">
        <f>+'24-02-016 Ind. Proy'!AI31</f>
        <v>0</v>
      </c>
      <c r="Y9" s="49">
        <f>+'24-02-016 Ind. Proy'!AJ31</f>
        <v>0</v>
      </c>
    </row>
    <row r="10" spans="1:25" s="45" customFormat="1" ht="24.75" customHeight="1">
      <c r="A10" s="48" t="s">
        <v>46</v>
      </c>
      <c r="B10" s="10">
        <f>+'24-02-016 Ind. Proy'!J43</f>
        <v>0</v>
      </c>
      <c r="C10" s="10">
        <f>+'24-02-016 Ind. Proy'!K43</f>
        <v>0</v>
      </c>
      <c r="D10" s="10">
        <f>+'24-02-016 Ind. Proy'!M43</f>
        <v>0</v>
      </c>
      <c r="E10" s="10">
        <f>+'24-02-016 Ind. Proy'!N43</f>
        <v>0</v>
      </c>
      <c r="F10" s="10">
        <f>+'24-02-016 Ind. Proy'!O43</f>
        <v>0</v>
      </c>
      <c r="G10" s="10">
        <f>+'24-02-016 Ind. Proy'!R43</f>
        <v>0</v>
      </c>
      <c r="H10" s="10">
        <f>+'24-02-016 Ind. Proy'!S43</f>
        <v>0</v>
      </c>
      <c r="I10" s="10">
        <f>+'24-02-016 Ind. Proy'!T43</f>
        <v>0</v>
      </c>
      <c r="J10" s="10">
        <f>+'24-02-016 Ind. Proy'!U43</f>
        <v>0</v>
      </c>
      <c r="K10" s="10">
        <f>+'24-02-016 Ind. Proy'!V43</f>
        <v>0</v>
      </c>
      <c r="L10" s="10">
        <f>+'24-02-016 Ind. Proy'!W43</f>
        <v>0</v>
      </c>
      <c r="M10" s="10">
        <f>+'24-02-016 Ind. Proy'!X43</f>
        <v>0</v>
      </c>
      <c r="N10" s="10">
        <f>+'24-02-016 Ind. Proy'!Y43</f>
        <v>0</v>
      </c>
      <c r="O10" s="10">
        <f>+'24-02-016 Ind. Proy'!Z43</f>
        <v>0</v>
      </c>
      <c r="P10" s="10">
        <f>+'24-02-016 Ind. Proy'!AA43</f>
        <v>0</v>
      </c>
      <c r="Q10" s="10">
        <f>+'24-02-016 Ind. Proy'!AB43</f>
        <v>0</v>
      </c>
      <c r="R10" s="10">
        <f>+'24-02-016 Ind. Proy'!AC43</f>
        <v>0</v>
      </c>
      <c r="S10" s="10">
        <f>+'24-02-016 Ind. Proy'!AD43</f>
        <v>0</v>
      </c>
      <c r="T10" s="10">
        <f>+'24-02-016 Ind. Proy'!AE43</f>
        <v>0</v>
      </c>
      <c r="U10" s="10">
        <f>+'24-02-016 Ind. Proy'!AF43</f>
        <v>0</v>
      </c>
      <c r="V10" s="10">
        <f>+'24-02-016 Ind. Proy'!AG43</f>
        <v>0</v>
      </c>
      <c r="W10" s="10">
        <f>+'24-02-016 Ind. Proy'!AH43</f>
        <v>0</v>
      </c>
      <c r="X10" s="49">
        <f>+'24-02-016 Ind. Proy'!AI43</f>
        <v>0</v>
      </c>
      <c r="Y10" s="49">
        <f>+'24-02-016 Ind. Proy'!AJ43</f>
        <v>0</v>
      </c>
    </row>
    <row r="11" spans="1:25" s="45" customFormat="1" ht="24.75" customHeight="1">
      <c r="A11" s="48" t="s">
        <v>48</v>
      </c>
      <c r="B11" s="10">
        <f>+'24-02-016 Ind. Proy'!J55</f>
        <v>0</v>
      </c>
      <c r="C11" s="10">
        <f>+'24-02-016 Ind. Proy'!K55</f>
        <v>0</v>
      </c>
      <c r="D11" s="10">
        <f>+'24-02-016 Ind. Proy'!M55</f>
        <v>0</v>
      </c>
      <c r="E11" s="10">
        <f>+'24-02-016 Ind. Proy'!N55</f>
        <v>0</v>
      </c>
      <c r="F11" s="10">
        <f>+'24-02-016 Ind. Proy'!O55</f>
        <v>0</v>
      </c>
      <c r="G11" s="10">
        <f>+'24-02-016 Ind. Proy'!R55</f>
        <v>0</v>
      </c>
      <c r="H11" s="10">
        <f>+'24-02-016 Ind. Proy'!S55</f>
        <v>0</v>
      </c>
      <c r="I11" s="10">
        <f>+'24-02-016 Ind. Proy'!T55</f>
        <v>0</v>
      </c>
      <c r="J11" s="10">
        <f>+'24-02-016 Ind. Proy'!U55</f>
        <v>0</v>
      </c>
      <c r="K11" s="10">
        <f>+'24-02-016 Ind. Proy'!V55</f>
        <v>0</v>
      </c>
      <c r="L11" s="10">
        <f>+'24-02-016 Ind. Proy'!W55</f>
        <v>0</v>
      </c>
      <c r="M11" s="10">
        <f>+'24-02-016 Ind. Proy'!X55</f>
        <v>0</v>
      </c>
      <c r="N11" s="10">
        <f>+'24-02-016 Ind. Proy'!Y55</f>
        <v>0</v>
      </c>
      <c r="O11" s="10">
        <f>+'24-02-016 Ind. Proy'!Z55</f>
        <v>0</v>
      </c>
      <c r="P11" s="10">
        <f>+'24-02-016 Ind. Proy'!AA55</f>
        <v>0</v>
      </c>
      <c r="Q11" s="10">
        <f>+'24-02-016 Ind. Proy'!AB55</f>
        <v>0</v>
      </c>
      <c r="R11" s="10">
        <f>+'24-02-016 Ind. Proy'!AC55</f>
        <v>0</v>
      </c>
      <c r="S11" s="10">
        <f>+'24-02-016 Ind. Proy'!AD55</f>
        <v>0</v>
      </c>
      <c r="T11" s="10">
        <f>+'24-02-016 Ind. Proy'!AE55</f>
        <v>0</v>
      </c>
      <c r="U11" s="10">
        <f>+'24-02-016 Ind. Proy'!AF55</f>
        <v>0</v>
      </c>
      <c r="V11" s="10">
        <f>+'24-02-016 Ind. Proy'!AG55</f>
        <v>0</v>
      </c>
      <c r="W11" s="10">
        <f>+'24-02-016 Ind. Proy'!AH55</f>
        <v>0</v>
      </c>
      <c r="X11" s="49">
        <f>+'24-02-016 Ind. Proy'!AI55</f>
        <v>0</v>
      </c>
      <c r="Y11" s="49">
        <f>+'24-02-016 Ind. Proy'!AJ55</f>
        <v>0</v>
      </c>
    </row>
    <row r="12" spans="1:25" s="45" customFormat="1" ht="24.75" customHeight="1">
      <c r="A12" s="48" t="s">
        <v>50</v>
      </c>
      <c r="B12" s="10">
        <f>+'24-02-016 Ind. Proy'!J67</f>
        <v>0</v>
      </c>
      <c r="C12" s="10">
        <f>+'24-02-016 Ind. Proy'!K67</f>
        <v>0</v>
      </c>
      <c r="D12" s="10">
        <f>+'24-02-016 Ind. Proy'!M67</f>
        <v>0</v>
      </c>
      <c r="E12" s="10">
        <f>+'24-02-016 Ind. Proy'!N67</f>
        <v>0</v>
      </c>
      <c r="F12" s="10">
        <f>+'24-02-016 Ind. Proy'!O67</f>
        <v>0</v>
      </c>
      <c r="G12" s="10">
        <f>+'24-02-016 Ind. Proy'!R67</f>
        <v>0</v>
      </c>
      <c r="H12" s="10">
        <f>+'24-02-016 Ind. Proy'!S67</f>
        <v>0</v>
      </c>
      <c r="I12" s="10">
        <f>+'24-02-016 Ind. Proy'!T67</f>
        <v>0</v>
      </c>
      <c r="J12" s="10">
        <f>+'24-02-016 Ind. Proy'!U67</f>
        <v>0</v>
      </c>
      <c r="K12" s="10">
        <f>+'24-02-016 Ind. Proy'!V67</f>
        <v>0</v>
      </c>
      <c r="L12" s="10">
        <f>+'24-02-016 Ind. Proy'!W67</f>
        <v>0</v>
      </c>
      <c r="M12" s="10">
        <f>+'24-02-016 Ind. Proy'!X67</f>
        <v>0</v>
      </c>
      <c r="N12" s="10">
        <f>+'24-02-016 Ind. Proy'!Y67</f>
        <v>0</v>
      </c>
      <c r="O12" s="10">
        <f>+'24-02-016 Ind. Proy'!Z67</f>
        <v>0</v>
      </c>
      <c r="P12" s="10">
        <f>+'24-02-016 Ind. Proy'!AA67</f>
        <v>0</v>
      </c>
      <c r="Q12" s="10">
        <f>+'24-02-016 Ind. Proy'!AB67</f>
        <v>0</v>
      </c>
      <c r="R12" s="10">
        <f>+'24-02-016 Ind. Proy'!AC67</f>
        <v>0</v>
      </c>
      <c r="S12" s="10">
        <f>+'24-02-016 Ind. Proy'!AD67</f>
        <v>0</v>
      </c>
      <c r="T12" s="10">
        <f>+'24-02-016 Ind. Proy'!AE67</f>
        <v>0</v>
      </c>
      <c r="U12" s="10">
        <f>+'24-02-016 Ind. Proy'!AF67</f>
        <v>0</v>
      </c>
      <c r="V12" s="10">
        <f>+'24-02-016 Ind. Proy'!AG67</f>
        <v>0</v>
      </c>
      <c r="W12" s="10">
        <f>+'24-02-016 Ind. Proy'!AH67</f>
        <v>0</v>
      </c>
      <c r="X12" s="49">
        <f>+'24-02-016 Ind. Proy'!AI67</f>
        <v>0</v>
      </c>
      <c r="Y12" s="49">
        <f>+'24-02-016 Ind. Proy'!AJ67</f>
        <v>0</v>
      </c>
    </row>
    <row r="13" spans="1:25" s="45" customFormat="1" ht="24.75" customHeight="1">
      <c r="A13" s="48" t="s">
        <v>52</v>
      </c>
      <c r="B13" s="10">
        <f>+'24-02-016 Ind. Proy'!J79</f>
        <v>0</v>
      </c>
      <c r="C13" s="10">
        <f>+'24-02-016 Ind. Proy'!K79</f>
        <v>0</v>
      </c>
      <c r="D13" s="10">
        <f>+'24-02-016 Ind. Proy'!M79</f>
        <v>0</v>
      </c>
      <c r="E13" s="10">
        <f>+'24-02-016 Ind. Proy'!N79</f>
        <v>0</v>
      </c>
      <c r="F13" s="10">
        <f>+'24-02-016 Ind. Proy'!O79</f>
        <v>0</v>
      </c>
      <c r="G13" s="10">
        <f>+'24-02-016 Ind. Proy'!R79</f>
        <v>0</v>
      </c>
      <c r="H13" s="10">
        <f>+'24-02-016 Ind. Proy'!S79</f>
        <v>0</v>
      </c>
      <c r="I13" s="10">
        <f>+'24-02-016 Ind. Proy'!T79</f>
        <v>0</v>
      </c>
      <c r="J13" s="10">
        <f>+'24-02-016 Ind. Proy'!U79</f>
        <v>0</v>
      </c>
      <c r="K13" s="10">
        <f>+'24-02-016 Ind. Proy'!V79</f>
        <v>0</v>
      </c>
      <c r="L13" s="10">
        <f>+'24-02-016 Ind. Proy'!W79</f>
        <v>0</v>
      </c>
      <c r="M13" s="10">
        <f>+'24-02-016 Ind. Proy'!X79</f>
        <v>0</v>
      </c>
      <c r="N13" s="10">
        <f>+'24-02-016 Ind. Proy'!Y79</f>
        <v>0</v>
      </c>
      <c r="O13" s="10">
        <f>+'24-02-016 Ind. Proy'!Z79</f>
        <v>0</v>
      </c>
      <c r="P13" s="10">
        <f>+'24-02-016 Ind. Proy'!AA79</f>
        <v>0</v>
      </c>
      <c r="Q13" s="10">
        <f>+'24-02-016 Ind. Proy'!AB79</f>
        <v>0</v>
      </c>
      <c r="R13" s="10">
        <f>+'24-02-016 Ind. Proy'!AC79</f>
        <v>0</v>
      </c>
      <c r="S13" s="10">
        <f>+'24-02-016 Ind. Proy'!AD79</f>
        <v>0</v>
      </c>
      <c r="T13" s="10">
        <f>+'24-02-016 Ind. Proy'!AE79</f>
        <v>0</v>
      </c>
      <c r="U13" s="10">
        <f>+'24-02-016 Ind. Proy'!AF79</f>
        <v>0</v>
      </c>
      <c r="V13" s="10">
        <f>+'24-02-016 Ind. Proy'!AG79</f>
        <v>0</v>
      </c>
      <c r="W13" s="10">
        <f>+'24-02-016 Ind. Proy'!AH79</f>
        <v>0</v>
      </c>
      <c r="X13" s="49">
        <f>+'24-02-016 Ind. Proy'!AI79</f>
        <v>0</v>
      </c>
      <c r="Y13" s="49">
        <f>+'24-02-016 Ind. Proy'!AJ79</f>
        <v>0</v>
      </c>
    </row>
    <row r="14" spans="1:25" s="45" customFormat="1" ht="24.75" customHeight="1">
      <c r="A14" s="48" t="s">
        <v>54</v>
      </c>
      <c r="B14" s="10">
        <f>+'24-02-016 Ind. Proy'!J91</f>
        <v>0</v>
      </c>
      <c r="C14" s="10">
        <f>+'24-02-016 Ind. Proy'!K91</f>
        <v>0</v>
      </c>
      <c r="D14" s="10">
        <f>+'24-02-016 Ind. Proy'!M91</f>
        <v>0</v>
      </c>
      <c r="E14" s="10">
        <f>+'24-02-016 Ind. Proy'!N91</f>
        <v>0</v>
      </c>
      <c r="F14" s="10">
        <f>+'24-02-016 Ind. Proy'!O91</f>
        <v>0</v>
      </c>
      <c r="G14" s="10">
        <f>+'24-02-016 Ind. Proy'!R91</f>
        <v>0</v>
      </c>
      <c r="H14" s="10">
        <f>+'24-02-016 Ind. Proy'!S91</f>
        <v>0</v>
      </c>
      <c r="I14" s="10">
        <f>+'24-02-016 Ind. Proy'!T91</f>
        <v>0</v>
      </c>
      <c r="J14" s="10">
        <f>+'24-02-016 Ind. Proy'!U91</f>
        <v>0</v>
      </c>
      <c r="K14" s="10">
        <f>+'24-02-016 Ind. Proy'!V91</f>
        <v>0</v>
      </c>
      <c r="L14" s="10">
        <f>+'24-02-016 Ind. Proy'!W91</f>
        <v>0</v>
      </c>
      <c r="M14" s="10">
        <f>+'24-02-016 Ind. Proy'!X91</f>
        <v>0</v>
      </c>
      <c r="N14" s="10">
        <f>+'24-02-016 Ind. Proy'!Y91</f>
        <v>0</v>
      </c>
      <c r="O14" s="10">
        <f>+'24-02-016 Ind. Proy'!Z91</f>
        <v>0</v>
      </c>
      <c r="P14" s="10">
        <f>+'24-02-016 Ind. Proy'!AA91</f>
        <v>0</v>
      </c>
      <c r="Q14" s="10">
        <f>+'24-02-016 Ind. Proy'!AB91</f>
        <v>0</v>
      </c>
      <c r="R14" s="10">
        <f>+'24-02-016 Ind. Proy'!AC91</f>
        <v>0</v>
      </c>
      <c r="S14" s="10">
        <f>+'24-02-016 Ind. Proy'!AD91</f>
        <v>0</v>
      </c>
      <c r="T14" s="10">
        <f>+'24-02-016 Ind. Proy'!AE91</f>
        <v>0</v>
      </c>
      <c r="U14" s="10">
        <f>+'24-02-016 Ind. Proy'!AF91</f>
        <v>0</v>
      </c>
      <c r="V14" s="10">
        <f>+'24-02-016 Ind. Proy'!AG91</f>
        <v>0</v>
      </c>
      <c r="W14" s="10">
        <f>+'24-02-016 Ind. Proy'!AH91</f>
        <v>0</v>
      </c>
      <c r="X14" s="49">
        <f>+'24-02-016 Ind. Proy'!AI91</f>
        <v>0</v>
      </c>
      <c r="Y14" s="49">
        <f>+'24-02-016 Ind. Proy'!AJ91</f>
        <v>0</v>
      </c>
    </row>
    <row r="15" spans="1:25" s="45" customFormat="1" ht="24.75" customHeight="1">
      <c r="A15" s="48" t="s">
        <v>56</v>
      </c>
      <c r="B15" s="10">
        <f>+'24-02-016 Ind. Proy'!J103</f>
        <v>0</v>
      </c>
      <c r="C15" s="10">
        <f>+'24-02-016 Ind. Proy'!K103</f>
        <v>0</v>
      </c>
      <c r="D15" s="10">
        <f>+'24-02-016 Ind. Proy'!M103</f>
        <v>0</v>
      </c>
      <c r="E15" s="10">
        <f>+'24-02-016 Ind. Proy'!N103</f>
        <v>0</v>
      </c>
      <c r="F15" s="10">
        <f>+'24-02-016 Ind. Proy'!O103</f>
        <v>0</v>
      </c>
      <c r="G15" s="10">
        <f>+'24-02-016 Ind. Proy'!R103</f>
        <v>0</v>
      </c>
      <c r="H15" s="10">
        <f>+'24-02-016 Ind. Proy'!S103</f>
        <v>0</v>
      </c>
      <c r="I15" s="10">
        <f>+'24-02-016 Ind. Proy'!T103</f>
        <v>0</v>
      </c>
      <c r="J15" s="10">
        <f>+'24-02-016 Ind. Proy'!U103</f>
        <v>0</v>
      </c>
      <c r="K15" s="10">
        <f>+'24-02-016 Ind. Proy'!V103</f>
        <v>0</v>
      </c>
      <c r="L15" s="10">
        <f>+'24-02-016 Ind. Proy'!W103</f>
        <v>0</v>
      </c>
      <c r="M15" s="10">
        <f>+'24-02-016 Ind. Proy'!X103</f>
        <v>0</v>
      </c>
      <c r="N15" s="10">
        <f>+'24-02-016 Ind. Proy'!Y103</f>
        <v>0</v>
      </c>
      <c r="O15" s="10">
        <f>+'24-02-016 Ind. Proy'!Z103</f>
        <v>0</v>
      </c>
      <c r="P15" s="10">
        <f>+'24-02-016 Ind. Proy'!AA103</f>
        <v>0</v>
      </c>
      <c r="Q15" s="10">
        <f>+'24-02-016 Ind. Proy'!AB103</f>
        <v>0</v>
      </c>
      <c r="R15" s="10">
        <f>+'24-02-016 Ind. Proy'!AC103</f>
        <v>0</v>
      </c>
      <c r="S15" s="10">
        <f>+'24-02-016 Ind. Proy'!AD103</f>
        <v>0</v>
      </c>
      <c r="T15" s="10">
        <f>+'24-02-016 Ind. Proy'!AE103</f>
        <v>0</v>
      </c>
      <c r="U15" s="10">
        <f>+'24-02-016 Ind. Proy'!AF103</f>
        <v>0</v>
      </c>
      <c r="V15" s="10">
        <f>+'24-02-016 Ind. Proy'!AG103</f>
        <v>0</v>
      </c>
      <c r="W15" s="10">
        <f>+'24-02-016 Ind. Proy'!AH103</f>
        <v>0</v>
      </c>
      <c r="X15" s="49">
        <f>+'24-02-016 Ind. Proy'!AI103</f>
        <v>0</v>
      </c>
      <c r="Y15" s="49">
        <f>+'24-02-016 Ind. Proy'!AJ103</f>
        <v>0</v>
      </c>
    </row>
    <row r="16" spans="1:25" s="45" customFormat="1" ht="24.75" customHeight="1">
      <c r="A16" s="48" t="s">
        <v>58</v>
      </c>
      <c r="B16" s="10">
        <f>+'24-02-016 Ind. Proy'!J115</f>
        <v>0</v>
      </c>
      <c r="C16" s="10">
        <f>+'24-02-016 Ind. Proy'!K115</f>
        <v>0</v>
      </c>
      <c r="D16" s="10">
        <f>+'24-02-016 Ind. Proy'!M115</f>
        <v>0</v>
      </c>
      <c r="E16" s="10">
        <f>+'24-02-016 Ind. Proy'!N115</f>
        <v>0</v>
      </c>
      <c r="F16" s="10">
        <f>+'24-02-016 Ind. Proy'!O115</f>
        <v>0</v>
      </c>
      <c r="G16" s="10">
        <f>+'24-02-016 Ind. Proy'!R115</f>
        <v>0</v>
      </c>
      <c r="H16" s="10">
        <f>+'24-02-016 Ind. Proy'!S115</f>
        <v>0</v>
      </c>
      <c r="I16" s="10">
        <f>+'24-02-016 Ind. Proy'!T115</f>
        <v>0</v>
      </c>
      <c r="J16" s="10">
        <f>+'24-02-016 Ind. Proy'!U115</f>
        <v>0</v>
      </c>
      <c r="K16" s="10">
        <f>+'24-02-016 Ind. Proy'!V115</f>
        <v>0</v>
      </c>
      <c r="L16" s="10">
        <f>+'24-02-016 Ind. Proy'!W115</f>
        <v>0</v>
      </c>
      <c r="M16" s="10">
        <f>+'24-02-016 Ind. Proy'!X115</f>
        <v>0</v>
      </c>
      <c r="N16" s="10">
        <f>+'24-02-016 Ind. Proy'!Y115</f>
        <v>0</v>
      </c>
      <c r="O16" s="10">
        <f>+'24-02-016 Ind. Proy'!Z115</f>
        <v>0</v>
      </c>
      <c r="P16" s="10">
        <f>+'24-02-016 Ind. Proy'!AA115</f>
        <v>0</v>
      </c>
      <c r="Q16" s="10">
        <f>+'24-02-016 Ind. Proy'!AB115</f>
        <v>0</v>
      </c>
      <c r="R16" s="10">
        <f>+'24-02-016 Ind. Proy'!AC115</f>
        <v>0</v>
      </c>
      <c r="S16" s="10">
        <f>+'24-02-016 Ind. Proy'!AD115</f>
        <v>0</v>
      </c>
      <c r="T16" s="10">
        <f>+'24-02-016 Ind. Proy'!AE115</f>
        <v>0</v>
      </c>
      <c r="U16" s="10">
        <f>+'24-02-016 Ind. Proy'!AF115</f>
        <v>0</v>
      </c>
      <c r="V16" s="10">
        <f>+'24-02-016 Ind. Proy'!AG115</f>
        <v>0</v>
      </c>
      <c r="W16" s="10">
        <f>+'24-02-016 Ind. Proy'!AH115</f>
        <v>0</v>
      </c>
      <c r="X16" s="49">
        <f>+'24-02-016 Ind. Proy'!AI115</f>
        <v>0</v>
      </c>
      <c r="Y16" s="49">
        <f>+'24-02-016 Ind. Proy'!AJ115</f>
        <v>0</v>
      </c>
    </row>
    <row r="17" spans="1:25" s="45" customFormat="1" ht="24.75" customHeight="1">
      <c r="A17" s="48" t="s">
        <v>60</v>
      </c>
      <c r="B17" s="10">
        <f>+'24-02-016 Ind. Proy'!J127</f>
        <v>0</v>
      </c>
      <c r="C17" s="10">
        <f>+'24-02-016 Ind. Proy'!K127</f>
        <v>0</v>
      </c>
      <c r="D17" s="10">
        <f>+'24-02-016 Ind. Proy'!M127</f>
        <v>0</v>
      </c>
      <c r="E17" s="10">
        <f>+'24-02-016 Ind. Proy'!N127</f>
        <v>0</v>
      </c>
      <c r="F17" s="10">
        <f>+'24-02-016 Ind. Proy'!O127</f>
        <v>0</v>
      </c>
      <c r="G17" s="10">
        <f>+'24-02-016 Ind. Proy'!R127</f>
        <v>0</v>
      </c>
      <c r="H17" s="10">
        <f>+'24-02-016 Ind. Proy'!S127</f>
        <v>0</v>
      </c>
      <c r="I17" s="10">
        <f>+'24-02-016 Ind. Proy'!T127</f>
        <v>0</v>
      </c>
      <c r="J17" s="10">
        <f>+'24-02-016 Ind. Proy'!U127</f>
        <v>0</v>
      </c>
      <c r="K17" s="10">
        <f>+'24-02-016 Ind. Proy'!V127</f>
        <v>0</v>
      </c>
      <c r="L17" s="10">
        <f>+'24-02-016 Ind. Proy'!W127</f>
        <v>0</v>
      </c>
      <c r="M17" s="10">
        <f>+'24-02-016 Ind. Proy'!X127</f>
        <v>0</v>
      </c>
      <c r="N17" s="10">
        <f>+'24-02-016 Ind. Proy'!Y127</f>
        <v>0</v>
      </c>
      <c r="O17" s="10">
        <f>+'24-02-016 Ind. Proy'!Z127</f>
        <v>0</v>
      </c>
      <c r="P17" s="10">
        <f>+'24-02-016 Ind. Proy'!AA127</f>
        <v>0</v>
      </c>
      <c r="Q17" s="10">
        <f>+'24-02-016 Ind. Proy'!AB127</f>
        <v>0</v>
      </c>
      <c r="R17" s="10">
        <f>+'24-02-016 Ind. Proy'!AC127</f>
        <v>0</v>
      </c>
      <c r="S17" s="10">
        <f>+'24-02-016 Ind. Proy'!AD127</f>
        <v>0</v>
      </c>
      <c r="T17" s="10">
        <f>+'24-02-016 Ind. Proy'!AE127</f>
        <v>0</v>
      </c>
      <c r="U17" s="10">
        <f>+'24-02-016 Ind. Proy'!AF127</f>
        <v>0</v>
      </c>
      <c r="V17" s="10">
        <f>+'24-02-016 Ind. Proy'!AG127</f>
        <v>0</v>
      </c>
      <c r="W17" s="10">
        <f>+'24-02-016 Ind. Proy'!AH127</f>
        <v>0</v>
      </c>
      <c r="X17" s="49">
        <f>+'24-02-016 Ind. Proy'!AI116</f>
        <v>0</v>
      </c>
      <c r="Y17" s="49">
        <f>+'24-02-016 Ind. Proy'!AJ116</f>
        <v>0</v>
      </c>
    </row>
    <row r="18" spans="1:25" s="45" customFormat="1" ht="24.75" customHeight="1">
      <c r="A18" s="48" t="s">
        <v>62</v>
      </c>
      <c r="B18" s="10">
        <f>+'24-02-016 Ind. Proy'!J139</f>
        <v>0</v>
      </c>
      <c r="C18" s="10">
        <f>+'24-02-016 Ind. Proy'!K139</f>
        <v>0</v>
      </c>
      <c r="D18" s="10">
        <f>+'24-02-016 Ind. Proy'!M139</f>
        <v>0</v>
      </c>
      <c r="E18" s="10">
        <f>+'24-02-016 Ind. Proy'!N139</f>
        <v>0</v>
      </c>
      <c r="F18" s="10">
        <f>+'24-02-016 Ind. Proy'!O139</f>
        <v>0</v>
      </c>
      <c r="G18" s="10">
        <f>+'24-02-016 Ind. Proy'!R139</f>
        <v>0</v>
      </c>
      <c r="H18" s="10">
        <f>+'24-02-016 Ind. Proy'!S139</f>
        <v>0</v>
      </c>
      <c r="I18" s="10">
        <f>+'24-02-016 Ind. Proy'!T139</f>
        <v>0</v>
      </c>
      <c r="J18" s="10">
        <f>+'24-02-016 Ind. Proy'!U139</f>
        <v>0</v>
      </c>
      <c r="K18" s="10">
        <f>+'24-02-016 Ind. Proy'!V139</f>
        <v>0</v>
      </c>
      <c r="L18" s="10">
        <f>+'24-02-016 Ind. Proy'!W139</f>
        <v>0</v>
      </c>
      <c r="M18" s="10">
        <f>+'24-02-016 Ind. Proy'!X139</f>
        <v>0</v>
      </c>
      <c r="N18" s="10">
        <f>+'24-02-016 Ind. Proy'!Y139</f>
        <v>0</v>
      </c>
      <c r="O18" s="10">
        <f>+'24-02-016 Ind. Proy'!Z139</f>
        <v>0</v>
      </c>
      <c r="P18" s="10">
        <f>+'24-02-016 Ind. Proy'!AA139</f>
        <v>0</v>
      </c>
      <c r="Q18" s="10">
        <f>+'24-02-016 Ind. Proy'!AB139</f>
        <v>0</v>
      </c>
      <c r="R18" s="10">
        <f>+'24-02-016 Ind. Proy'!AC139</f>
        <v>0</v>
      </c>
      <c r="S18" s="10">
        <f>+'24-02-016 Ind. Proy'!AD139</f>
        <v>0</v>
      </c>
      <c r="T18" s="10">
        <f>+'24-02-016 Ind. Proy'!AE139</f>
        <v>0</v>
      </c>
      <c r="U18" s="10">
        <f>+'24-02-016 Ind. Proy'!AF139</f>
        <v>0</v>
      </c>
      <c r="V18" s="10">
        <f>+'24-02-016 Ind. Proy'!AG139</f>
        <v>0</v>
      </c>
      <c r="W18" s="10">
        <f>+'24-02-016 Ind. Proy'!AH139</f>
        <v>0</v>
      </c>
      <c r="X18" s="49">
        <f>+'24-02-016 Ind. Proy'!AI117</f>
        <v>0</v>
      </c>
      <c r="Y18" s="49">
        <f>+'24-02-016 Ind. Proy'!AJ139</f>
        <v>0</v>
      </c>
    </row>
    <row r="19" spans="1:25" s="45" customFormat="1" ht="24.75" customHeight="1">
      <c r="A19" s="48" t="s">
        <v>64</v>
      </c>
      <c r="B19" s="10">
        <f>+'24-02-016 Ind. Proy'!J151</f>
        <v>0</v>
      </c>
      <c r="C19" s="10">
        <f>+'24-02-016 Ind. Proy'!K151</f>
        <v>0</v>
      </c>
      <c r="D19" s="10">
        <f>+'24-02-016 Ind. Proy'!M151</f>
        <v>0</v>
      </c>
      <c r="E19" s="10">
        <f>+'24-02-016 Ind. Proy'!N151</f>
        <v>0</v>
      </c>
      <c r="F19" s="10">
        <f>+'24-02-016 Ind. Proy'!O151</f>
        <v>0</v>
      </c>
      <c r="G19" s="10">
        <f>+'24-02-016 Ind. Proy'!R151</f>
        <v>0</v>
      </c>
      <c r="H19" s="10">
        <f>+'24-02-016 Ind. Proy'!S151</f>
        <v>0</v>
      </c>
      <c r="I19" s="10">
        <f>+'24-02-016 Ind. Proy'!T151</f>
        <v>0</v>
      </c>
      <c r="J19" s="10">
        <f>+'24-02-016 Ind. Proy'!U151</f>
        <v>0</v>
      </c>
      <c r="K19" s="10">
        <f>+'24-02-016 Ind. Proy'!V151</f>
        <v>0</v>
      </c>
      <c r="L19" s="10">
        <f>+'24-02-016 Ind. Proy'!W151</f>
        <v>0</v>
      </c>
      <c r="M19" s="10">
        <f>+'24-02-016 Ind. Proy'!X151</f>
        <v>0</v>
      </c>
      <c r="N19" s="10">
        <f>+'24-02-016 Ind. Proy'!Y151</f>
        <v>0</v>
      </c>
      <c r="O19" s="10">
        <f>+'24-02-016 Ind. Proy'!Z151</f>
        <v>0</v>
      </c>
      <c r="P19" s="10">
        <f>+'24-02-016 Ind. Proy'!AA151</f>
        <v>0</v>
      </c>
      <c r="Q19" s="10">
        <f>+'24-02-016 Ind. Proy'!AB151</f>
        <v>0</v>
      </c>
      <c r="R19" s="10">
        <f>+'24-02-016 Ind. Proy'!AC151</f>
        <v>0</v>
      </c>
      <c r="S19" s="10">
        <f>+'24-02-016 Ind. Proy'!AD151</f>
        <v>0</v>
      </c>
      <c r="T19" s="10">
        <f>+'24-02-016 Ind. Proy'!AE151</f>
        <v>0</v>
      </c>
      <c r="U19" s="10">
        <f>+'24-02-016 Ind. Proy'!AF151</f>
        <v>0</v>
      </c>
      <c r="V19" s="10">
        <f>+'24-02-016 Ind. Proy'!AG151</f>
        <v>0</v>
      </c>
      <c r="W19" s="10">
        <f>+'24-02-016 Ind. Proy'!AH151</f>
        <v>0</v>
      </c>
      <c r="X19" s="49">
        <f>+'24-02-016 Ind. Proy'!AI118</f>
        <v>0</v>
      </c>
      <c r="Y19" s="49">
        <f>+'24-02-016 Ind. Proy'!AJ151</f>
        <v>0</v>
      </c>
    </row>
    <row r="20" spans="1:25" s="45" customFormat="1" ht="24.75" customHeight="1">
      <c r="A20" s="50" t="s">
        <v>66</v>
      </c>
      <c r="B20" s="10">
        <f>+'24-02-016 Ind. Proy'!J163</f>
        <v>0</v>
      </c>
      <c r="C20" s="10">
        <f>+'24-02-016 Ind. Proy'!K163</f>
        <v>0</v>
      </c>
      <c r="D20" s="10">
        <f>+'24-02-016 Ind. Proy'!M163</f>
        <v>0</v>
      </c>
      <c r="E20" s="10">
        <f>+'24-02-016 Ind. Proy'!N163</f>
        <v>0</v>
      </c>
      <c r="F20" s="10">
        <f>+'24-02-016 Ind. Proy'!O163</f>
        <v>0</v>
      </c>
      <c r="G20" s="10">
        <f>+'24-02-016 Ind. Proy'!R163</f>
        <v>0</v>
      </c>
      <c r="H20" s="10">
        <f>+'24-02-016 Ind. Proy'!S163</f>
        <v>0</v>
      </c>
      <c r="I20" s="10">
        <f>+'24-02-016 Ind. Proy'!T163</f>
        <v>0</v>
      </c>
      <c r="J20" s="10">
        <f>+'24-02-016 Ind. Proy'!U163</f>
        <v>0</v>
      </c>
      <c r="K20" s="10">
        <f>+'24-02-016 Ind. Proy'!V163</f>
        <v>0</v>
      </c>
      <c r="L20" s="10">
        <f>+'24-02-016 Ind. Proy'!W163</f>
        <v>0</v>
      </c>
      <c r="M20" s="10">
        <f>+'24-02-016 Ind. Proy'!X163</f>
        <v>0</v>
      </c>
      <c r="N20" s="10">
        <f>+'24-02-016 Ind. Proy'!Y163</f>
        <v>0</v>
      </c>
      <c r="O20" s="10">
        <f>+'24-02-016 Ind. Proy'!Z163</f>
        <v>0</v>
      </c>
      <c r="P20" s="10">
        <f>+'24-02-016 Ind. Proy'!AA163</f>
        <v>0</v>
      </c>
      <c r="Q20" s="10">
        <f>+'24-02-016 Ind. Proy'!AB163</f>
        <v>0</v>
      </c>
      <c r="R20" s="10">
        <f>+'24-02-016 Ind. Proy'!AC163</f>
        <v>0</v>
      </c>
      <c r="S20" s="10">
        <f>+'24-02-016 Ind. Proy'!AD163</f>
        <v>0</v>
      </c>
      <c r="T20" s="10">
        <f>+'24-02-016 Ind. Proy'!AE163</f>
        <v>0</v>
      </c>
      <c r="U20" s="10">
        <f>+'24-02-016 Ind. Proy'!AF163</f>
        <v>0</v>
      </c>
      <c r="V20" s="10">
        <f>+'24-02-016 Ind. Proy'!AG163</f>
        <v>0</v>
      </c>
      <c r="W20" s="10">
        <f>+'24-02-016 Ind. Proy'!AH163</f>
        <v>0</v>
      </c>
      <c r="X20" s="49">
        <f>+'24-02-016 Ind. Proy'!AI163</f>
        <v>0</v>
      </c>
      <c r="Y20" s="49">
        <f>+'24-02-016 Ind. Proy'!AJ163</f>
        <v>0</v>
      </c>
    </row>
    <row r="21" spans="1:25" s="45" customFormat="1" ht="24.75" customHeight="1">
      <c r="A21" s="50" t="s">
        <v>68</v>
      </c>
      <c r="B21" s="10">
        <f>+'24-02-016 Ind. Proy'!J175</f>
        <v>0</v>
      </c>
      <c r="C21" s="10">
        <f>+'24-02-016 Ind. Proy'!K175</f>
        <v>0</v>
      </c>
      <c r="D21" s="10">
        <f>+'24-02-016 Ind. Proy'!M175</f>
        <v>0</v>
      </c>
      <c r="E21" s="10">
        <f>+'24-02-016 Ind. Proy'!N175</f>
        <v>0</v>
      </c>
      <c r="F21" s="10">
        <f>+'24-02-016 Ind. Proy'!O175</f>
        <v>0</v>
      </c>
      <c r="G21" s="10">
        <f>+'24-02-016 Ind. Proy'!R175</f>
        <v>0</v>
      </c>
      <c r="H21" s="10">
        <f>+'24-02-016 Ind. Proy'!S175</f>
        <v>0</v>
      </c>
      <c r="I21" s="10">
        <f>+'24-02-016 Ind. Proy'!T175</f>
        <v>0</v>
      </c>
      <c r="J21" s="10">
        <f>+'24-02-016 Ind. Proy'!U175</f>
        <v>0</v>
      </c>
      <c r="K21" s="10">
        <f>+'24-02-016 Ind. Proy'!V175</f>
        <v>0</v>
      </c>
      <c r="L21" s="10">
        <f>+'24-02-016 Ind. Proy'!W175</f>
        <v>0</v>
      </c>
      <c r="M21" s="10">
        <f>+'24-02-016 Ind. Proy'!X175</f>
        <v>0</v>
      </c>
      <c r="N21" s="10">
        <f>+'24-02-016 Ind. Proy'!Y175</f>
        <v>0</v>
      </c>
      <c r="O21" s="10">
        <f>+'24-02-016 Ind. Proy'!Z175</f>
        <v>0</v>
      </c>
      <c r="P21" s="10">
        <f>+'24-02-016 Ind. Proy'!AA175</f>
        <v>0</v>
      </c>
      <c r="Q21" s="10">
        <f>+'24-02-016 Ind. Proy'!AB175</f>
        <v>0</v>
      </c>
      <c r="R21" s="10">
        <f>+'24-02-016 Ind. Proy'!AC175</f>
        <v>0</v>
      </c>
      <c r="S21" s="10">
        <f>+'24-02-016 Ind. Proy'!AD175</f>
        <v>0</v>
      </c>
      <c r="T21" s="10">
        <f>+'24-02-016 Ind. Proy'!AE175</f>
        <v>0</v>
      </c>
      <c r="U21" s="10">
        <f>+'24-02-016 Ind. Proy'!AF175</f>
        <v>0</v>
      </c>
      <c r="V21" s="10">
        <f>+'24-02-016 Ind. Proy'!AG175</f>
        <v>0</v>
      </c>
      <c r="W21" s="10">
        <f>+'24-02-016 Ind. Proy'!AH175</f>
        <v>0</v>
      </c>
      <c r="X21" s="49">
        <f>+'24-02-016 Ind. Proy'!AI175</f>
        <v>0</v>
      </c>
      <c r="Y21" s="49">
        <f>+'24-02-016 Ind. Proy'!AJ175</f>
        <v>0</v>
      </c>
    </row>
    <row r="22" spans="1:25" s="45" customFormat="1" ht="24.75" customHeight="1">
      <c r="A22" s="50" t="s">
        <v>70</v>
      </c>
      <c r="B22" s="10">
        <f>+'24-02-016 Ind. Proy'!J187</f>
        <v>0</v>
      </c>
      <c r="C22" s="10">
        <f>+'24-02-016 Ind. Proy'!K187</f>
        <v>0</v>
      </c>
      <c r="D22" s="10">
        <f>+'24-02-016 Ind. Proy'!M187</f>
        <v>0</v>
      </c>
      <c r="E22" s="10">
        <f>+'24-02-016 Ind. Proy'!N187</f>
        <v>0</v>
      </c>
      <c r="F22" s="10">
        <f>+'24-02-016 Ind. Proy'!O187</f>
        <v>0</v>
      </c>
      <c r="G22" s="10">
        <f>+'24-02-016 Ind. Proy'!R187</f>
        <v>0</v>
      </c>
      <c r="H22" s="10">
        <f>+'24-02-016 Ind. Proy'!S187</f>
        <v>0</v>
      </c>
      <c r="I22" s="10">
        <f>+'24-02-016 Ind. Proy'!T187</f>
        <v>0</v>
      </c>
      <c r="J22" s="10">
        <f>+'24-02-016 Ind. Proy'!U187</f>
        <v>0</v>
      </c>
      <c r="K22" s="10">
        <f>+'24-02-016 Ind. Proy'!V187</f>
        <v>0</v>
      </c>
      <c r="L22" s="10">
        <f>+'24-02-016 Ind. Proy'!W187</f>
        <v>0</v>
      </c>
      <c r="M22" s="10">
        <f>+'24-02-016 Ind. Proy'!X187</f>
        <v>0</v>
      </c>
      <c r="N22" s="10">
        <f>+'24-02-016 Ind. Proy'!Y187</f>
        <v>0</v>
      </c>
      <c r="O22" s="10">
        <f>+'24-02-016 Ind. Proy'!Z187</f>
        <v>0</v>
      </c>
      <c r="P22" s="10">
        <f>+'24-02-016 Ind. Proy'!AA187</f>
        <v>0</v>
      </c>
      <c r="Q22" s="10">
        <f>+'24-02-016 Ind. Proy'!AB187</f>
        <v>0</v>
      </c>
      <c r="R22" s="10">
        <f>+'24-02-016 Ind. Proy'!AC187</f>
        <v>0</v>
      </c>
      <c r="S22" s="10">
        <f>+'24-02-016 Ind. Proy'!AD187</f>
        <v>0</v>
      </c>
      <c r="T22" s="10">
        <f>+'24-02-016 Ind. Proy'!AE187</f>
        <v>0</v>
      </c>
      <c r="U22" s="10">
        <f>+'24-02-016 Ind. Proy'!AF187</f>
        <v>0</v>
      </c>
      <c r="V22" s="10">
        <f>+'24-02-016 Ind. Proy'!AG187</f>
        <v>0</v>
      </c>
      <c r="W22" s="10">
        <f>+'24-02-016 Ind. Proy'!AH187</f>
        <v>0</v>
      </c>
      <c r="X22" s="49">
        <f>+'24-02-016 Ind. Proy'!AI187</f>
        <v>0</v>
      </c>
      <c r="Y22" s="49">
        <f>+'24-02-016 Ind. Proy'!AJ187</f>
        <v>0</v>
      </c>
    </row>
    <row r="23" spans="1:25" s="45" customFormat="1" ht="24.75" customHeight="1">
      <c r="A23" s="51" t="s">
        <v>72</v>
      </c>
      <c r="B23" s="10">
        <f>+'24-02-016 Ind. Proy'!J190</f>
        <v>375712000</v>
      </c>
      <c r="C23" s="10">
        <f>+'24-02-016 Ind. Proy'!K190</f>
        <v>375712000</v>
      </c>
      <c r="D23" s="10">
        <f>+'24-02-016 Ind. Proy'!M190</f>
        <v>0</v>
      </c>
      <c r="E23" s="10">
        <f>+'24-02-016 Ind. Proy'!N190</f>
        <v>0</v>
      </c>
      <c r="F23" s="10">
        <f>+'24-02-016 Ind. Proy'!O190</f>
        <v>0</v>
      </c>
      <c r="G23" s="10">
        <f>+'24-02-016 Ind. Proy'!R190</f>
        <v>0</v>
      </c>
      <c r="H23" s="10">
        <f>+'24-02-016 Ind. Proy'!S190</f>
        <v>0</v>
      </c>
      <c r="I23" s="10">
        <f>+'24-02-016 Ind. Proy'!T190</f>
        <v>0</v>
      </c>
      <c r="J23" s="10">
        <f>+'24-02-016 Ind. Proy'!U190</f>
        <v>0</v>
      </c>
      <c r="K23" s="10">
        <f>+'24-02-016 Ind. Proy'!V190</f>
        <v>0</v>
      </c>
      <c r="L23" s="10">
        <f>+'24-02-016 Ind. Proy'!W190</f>
        <v>0</v>
      </c>
      <c r="M23" s="10">
        <f>+'24-02-016 Ind. Proy'!X190</f>
        <v>0</v>
      </c>
      <c r="N23" s="10">
        <f>+'24-02-016 Ind. Proy'!Y190</f>
        <v>0</v>
      </c>
      <c r="O23" s="10">
        <f>+'24-02-016 Ind. Proy'!Z190</f>
        <v>0</v>
      </c>
      <c r="P23" s="10">
        <f>+'24-02-016 Ind. Proy'!AA190</f>
        <v>0</v>
      </c>
      <c r="Q23" s="10">
        <f>+'24-02-016 Ind. Proy'!AB190</f>
        <v>0</v>
      </c>
      <c r="R23" s="10">
        <f>+'24-02-016 Ind. Proy'!AC190</f>
        <v>0</v>
      </c>
      <c r="S23" s="10">
        <f>+'24-02-016 Ind. Proy'!AD190</f>
        <v>0</v>
      </c>
      <c r="T23" s="10">
        <f>+'24-02-016 Ind. Proy'!AE190</f>
        <v>0</v>
      </c>
      <c r="U23" s="10">
        <f>+'24-02-016 Ind. Proy'!AF190</f>
        <v>0</v>
      </c>
      <c r="V23" s="10">
        <f>+'24-02-016 Ind. Proy'!AG190</f>
        <v>0</v>
      </c>
      <c r="W23" s="10">
        <f>+'24-02-016 Ind. Proy'!AH190</f>
        <v>0</v>
      </c>
      <c r="X23" s="49">
        <f>+'24-02-016 Ind. Proy'!AI190</f>
        <v>0</v>
      </c>
      <c r="Y23" s="49">
        <f>+'24-02-016 Ind. Proy'!AJ190</f>
        <v>0</v>
      </c>
    </row>
    <row r="24" spans="1:25">
      <c r="A24" s="129" t="str">
        <f>"TOTAL ASIG."&amp;" "&amp;$A$5</f>
        <v>TOTAL ASIG. 24-02-016 "Programa Salud Oral"</v>
      </c>
      <c r="B24" s="130">
        <f t="shared" ref="B24:W24" si="0">SUM(B8:B23)</f>
        <v>375712000</v>
      </c>
      <c r="C24" s="130">
        <f t="shared" si="0"/>
        <v>375712000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0</v>
      </c>
      <c r="H24" s="130">
        <f t="shared" si="0"/>
        <v>0</v>
      </c>
      <c r="I24" s="130">
        <f t="shared" si="0"/>
        <v>0</v>
      </c>
      <c r="J24" s="130">
        <f t="shared" si="0"/>
        <v>0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0</v>
      </c>
      <c r="X24" s="131">
        <f>+'24-02-016 Ind. Proy'!AI191</f>
        <v>0</v>
      </c>
      <c r="Y24" s="131">
        <f>'24-02-016 Ind. Proy'!AJ191</f>
        <v>0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ht="12.7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ht="12.7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ht="12.7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ht="12.7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ht="12.7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ht="12.7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ht="12.7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ht="12.7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ht="12.7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210"/>
  <sheetViews>
    <sheetView zoomScaleNormal="100" workbookViewId="0">
      <pane xSplit="5" ySplit="7" topLeftCell="F18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M7" sqref="M1:Q1048576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114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25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25" t="s">
        <v>22</v>
      </c>
      <c r="D7" s="156"/>
      <c r="E7" s="153"/>
      <c r="F7" s="156"/>
      <c r="G7" s="153"/>
      <c r="H7" s="124" t="s">
        <v>23</v>
      </c>
      <c r="I7" s="124" t="s">
        <v>24</v>
      </c>
      <c r="J7" s="159"/>
      <c r="K7" s="159"/>
      <c r="L7" s="153"/>
      <c r="M7" s="126" t="s">
        <v>25</v>
      </c>
      <c r="N7" s="126" t="s">
        <v>26</v>
      </c>
      <c r="O7" s="126" t="s">
        <v>27</v>
      </c>
      <c r="P7" s="153"/>
      <c r="Q7" s="156"/>
      <c r="R7" s="126" t="s">
        <v>28</v>
      </c>
      <c r="S7" s="126" t="s">
        <v>29</v>
      </c>
      <c r="T7" s="126" t="s">
        <v>30</v>
      </c>
      <c r="U7" s="159"/>
      <c r="V7" s="126" t="s">
        <v>31</v>
      </c>
      <c r="W7" s="126" t="s">
        <v>32</v>
      </c>
      <c r="X7" s="126" t="s">
        <v>33</v>
      </c>
      <c r="Y7" s="159"/>
      <c r="Z7" s="126" t="s">
        <v>34</v>
      </c>
      <c r="AA7" s="126" t="s">
        <v>35</v>
      </c>
      <c r="AB7" s="126" t="s">
        <v>36</v>
      </c>
      <c r="AC7" s="159"/>
      <c r="AD7" s="126" t="s">
        <v>37</v>
      </c>
      <c r="AE7" s="126" t="s">
        <v>38</v>
      </c>
      <c r="AF7" s="126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>
      <c r="A8" s="179" t="s">
        <v>42</v>
      </c>
      <c r="B8" s="180"/>
      <c r="C8" s="180"/>
      <c r="D8" s="180"/>
      <c r="E8" s="181"/>
      <c r="F8" s="17"/>
      <c r="G8" s="18"/>
      <c r="H8" s="19"/>
      <c r="I8" s="19"/>
      <c r="J8" s="7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IF(ISERROR(AH9/$AH$193),"-",AH9/$AH$193)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hidden="1" customHeight="1" collapsed="1">
      <c r="A19" s="175" t="s">
        <v>43</v>
      </c>
      <c r="B19" s="176"/>
      <c r="C19" s="177"/>
      <c r="D19" s="177"/>
      <c r="E19" s="177"/>
      <c r="F19" s="177"/>
      <c r="G19" s="177"/>
      <c r="H19" s="177"/>
      <c r="I19" s="178"/>
      <c r="J19" s="70">
        <f>SUM(J9:J18)</f>
        <v>0</v>
      </c>
      <c r="K19" s="70">
        <f>SUM(K9:K18)</f>
        <v>0</v>
      </c>
      <c r="L19" s="80"/>
      <c r="M19" s="70">
        <f>SUM(M9:M18)</f>
        <v>0</v>
      </c>
      <c r="N19" s="70">
        <f>SUM(N9:N18)</f>
        <v>0</v>
      </c>
      <c r="O19" s="70">
        <f>SUM(O9:O18)</f>
        <v>0</v>
      </c>
      <c r="P19" s="73"/>
      <c r="Q19" s="81"/>
      <c r="R19" s="70">
        <f t="shared" ref="R19:AH19" si="7">SUM(R9:R18)</f>
        <v>0</v>
      </c>
      <c r="S19" s="70">
        <f t="shared" si="7"/>
        <v>0</v>
      </c>
      <c r="T19" s="70">
        <f t="shared" si="7"/>
        <v>0</v>
      </c>
      <c r="U19" s="70">
        <f>SUM(U9:U18)</f>
        <v>0</v>
      </c>
      <c r="V19" s="70">
        <f t="shared" si="7"/>
        <v>0</v>
      </c>
      <c r="W19" s="70">
        <f t="shared" si="7"/>
        <v>0</v>
      </c>
      <c r="X19" s="70">
        <f t="shared" si="7"/>
        <v>0</v>
      </c>
      <c r="Y19" s="70">
        <f t="shared" si="7"/>
        <v>0</v>
      </c>
      <c r="Z19" s="70">
        <f t="shared" si="7"/>
        <v>0</v>
      </c>
      <c r="AA19" s="70">
        <f t="shared" si="7"/>
        <v>0</v>
      </c>
      <c r="AB19" s="70">
        <f t="shared" si="7"/>
        <v>0</v>
      </c>
      <c r="AC19" s="70">
        <f t="shared" si="7"/>
        <v>0</v>
      </c>
      <c r="AD19" s="70">
        <f t="shared" si="7"/>
        <v>0</v>
      </c>
      <c r="AE19" s="70">
        <f t="shared" si="7"/>
        <v>0</v>
      </c>
      <c r="AF19" s="70">
        <f t="shared" si="7"/>
        <v>0</v>
      </c>
      <c r="AG19" s="70">
        <f t="shared" si="7"/>
        <v>0</v>
      </c>
      <c r="AH19" s="70">
        <f t="shared" si="7"/>
        <v>0</v>
      </c>
      <c r="AI19" s="74">
        <f>IF(ISERROR(AH19/J19),0,AH19/J19)</f>
        <v>0</v>
      </c>
      <c r="AJ19" s="74">
        <f>IF(ISERROR(AH19/$AH$193),0,AH19/$AH$193)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>
      <c r="A20" s="182" t="s">
        <v>44</v>
      </c>
      <c r="B20" s="183"/>
      <c r="C20" s="183"/>
      <c r="D20" s="183"/>
      <c r="E20" s="184"/>
      <c r="F20" s="17"/>
      <c r="G20" s="18"/>
      <c r="H20" s="19"/>
      <c r="I20" s="19"/>
      <c r="J20" s="7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IF(ISERROR(AH21/$AH$193),"-",AH21/$AH$193)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hidden="1" customHeight="1" collapsed="1">
      <c r="A31" s="175" t="s">
        <v>45</v>
      </c>
      <c r="B31" s="176"/>
      <c r="C31" s="177"/>
      <c r="D31" s="177"/>
      <c r="E31" s="177"/>
      <c r="F31" s="177"/>
      <c r="G31" s="177"/>
      <c r="H31" s="177"/>
      <c r="I31" s="178"/>
      <c r="J31" s="70">
        <f>SUM(J21:J30)</f>
        <v>0</v>
      </c>
      <c r="K31" s="70">
        <f>SUM(K21:K30)</f>
        <v>0</v>
      </c>
      <c r="L31" s="80"/>
      <c r="M31" s="70">
        <f>SUM(M21:M30)</f>
        <v>0</v>
      </c>
      <c r="N31" s="70">
        <f>SUM(N21:N30)</f>
        <v>0</v>
      </c>
      <c r="O31" s="70">
        <f>SUM(O21:O30)</f>
        <v>0</v>
      </c>
      <c r="P31" s="73"/>
      <c r="Q31" s="81"/>
      <c r="R31" s="70">
        <f t="shared" ref="R31:AH31" si="15">SUM(R21:R30)</f>
        <v>0</v>
      </c>
      <c r="S31" s="70">
        <f t="shared" si="15"/>
        <v>0</v>
      </c>
      <c r="T31" s="70">
        <f t="shared" si="15"/>
        <v>0</v>
      </c>
      <c r="U31" s="70">
        <f t="shared" si="15"/>
        <v>0</v>
      </c>
      <c r="V31" s="70">
        <f t="shared" si="15"/>
        <v>0</v>
      </c>
      <c r="W31" s="70">
        <f t="shared" si="15"/>
        <v>0</v>
      </c>
      <c r="X31" s="70">
        <f t="shared" si="15"/>
        <v>0</v>
      </c>
      <c r="Y31" s="70">
        <f t="shared" si="15"/>
        <v>0</v>
      </c>
      <c r="Z31" s="70">
        <f t="shared" si="15"/>
        <v>0</v>
      </c>
      <c r="AA31" s="70">
        <f t="shared" si="15"/>
        <v>0</v>
      </c>
      <c r="AB31" s="70">
        <f t="shared" si="15"/>
        <v>0</v>
      </c>
      <c r="AC31" s="70">
        <f t="shared" si="15"/>
        <v>0</v>
      </c>
      <c r="AD31" s="70">
        <f t="shared" si="15"/>
        <v>0</v>
      </c>
      <c r="AE31" s="70">
        <f t="shared" si="15"/>
        <v>0</v>
      </c>
      <c r="AF31" s="70">
        <f t="shared" si="15"/>
        <v>0</v>
      </c>
      <c r="AG31" s="70">
        <f t="shared" si="15"/>
        <v>0</v>
      </c>
      <c r="AH31" s="70">
        <f t="shared" si="15"/>
        <v>0</v>
      </c>
      <c r="AI31" s="74">
        <f>IF(ISERROR(AH31/J31),0,AH31/J31)</f>
        <v>0</v>
      </c>
      <c r="AJ31" s="74">
        <f>IF(ISERROR(AH31/$AH$193),0,AH31/$AH$193)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>
      <c r="A32" s="182" t="s">
        <v>46</v>
      </c>
      <c r="B32" s="183"/>
      <c r="C32" s="183"/>
      <c r="D32" s="183"/>
      <c r="E32" s="184"/>
      <c r="F32" s="17"/>
      <c r="G32" s="18"/>
      <c r="H32" s="19"/>
      <c r="I32" s="19"/>
      <c r="J32" s="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IF(ISERROR(AH33/$AH$193),"-",AH33/$AH$193)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hidden="1" customHeight="1" collapsed="1">
      <c r="A43" s="175" t="s">
        <v>47</v>
      </c>
      <c r="B43" s="176"/>
      <c r="C43" s="177"/>
      <c r="D43" s="177"/>
      <c r="E43" s="177"/>
      <c r="F43" s="177"/>
      <c r="G43" s="177"/>
      <c r="H43" s="177"/>
      <c r="I43" s="178"/>
      <c r="J43" s="70">
        <f>SUM(J33:J42)</f>
        <v>0</v>
      </c>
      <c r="K43" s="70">
        <f>SUM(K33:K42)</f>
        <v>0</v>
      </c>
      <c r="L43" s="80"/>
      <c r="M43" s="70">
        <f>SUM(M33:M42)</f>
        <v>0</v>
      </c>
      <c r="N43" s="70">
        <f>SUM(N33:N42)</f>
        <v>0</v>
      </c>
      <c r="O43" s="70">
        <f>SUM(O33:O42)</f>
        <v>0</v>
      </c>
      <c r="P43" s="73"/>
      <c r="Q43" s="81"/>
      <c r="R43" s="70">
        <f t="shared" ref="R43:AH43" si="23">SUM(R33:R42)</f>
        <v>0</v>
      </c>
      <c r="S43" s="70">
        <f t="shared" si="23"/>
        <v>0</v>
      </c>
      <c r="T43" s="70">
        <f t="shared" si="23"/>
        <v>0</v>
      </c>
      <c r="U43" s="70">
        <f t="shared" si="23"/>
        <v>0</v>
      </c>
      <c r="V43" s="70">
        <f t="shared" si="23"/>
        <v>0</v>
      </c>
      <c r="W43" s="70">
        <f t="shared" si="23"/>
        <v>0</v>
      </c>
      <c r="X43" s="70">
        <f t="shared" si="23"/>
        <v>0</v>
      </c>
      <c r="Y43" s="70">
        <f t="shared" si="23"/>
        <v>0</v>
      </c>
      <c r="Z43" s="70">
        <f t="shared" si="23"/>
        <v>0</v>
      </c>
      <c r="AA43" s="70">
        <f t="shared" si="23"/>
        <v>0</v>
      </c>
      <c r="AB43" s="70">
        <f t="shared" si="23"/>
        <v>0</v>
      </c>
      <c r="AC43" s="70">
        <f t="shared" si="23"/>
        <v>0</v>
      </c>
      <c r="AD43" s="70">
        <f t="shared" si="23"/>
        <v>0</v>
      </c>
      <c r="AE43" s="70">
        <f t="shared" si="23"/>
        <v>0</v>
      </c>
      <c r="AF43" s="70">
        <f t="shared" si="23"/>
        <v>0</v>
      </c>
      <c r="AG43" s="70">
        <f t="shared" si="23"/>
        <v>0</v>
      </c>
      <c r="AH43" s="70">
        <f t="shared" si="23"/>
        <v>0</v>
      </c>
      <c r="AI43" s="74">
        <f>IF(ISERROR(AH43/J43),0,AH43/J43)</f>
        <v>0</v>
      </c>
      <c r="AJ43" s="74">
        <f>IF(ISERROR(AH43/$AH$193),0,AH43/$AH$193)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>
      <c r="A44" s="182" t="s">
        <v>48</v>
      </c>
      <c r="B44" s="183"/>
      <c r="C44" s="183"/>
      <c r="D44" s="183"/>
      <c r="E44" s="184"/>
      <c r="F44" s="17"/>
      <c r="G44" s="18"/>
      <c r="H44" s="19"/>
      <c r="I44" s="19"/>
      <c r="J44" s="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IF(ISERROR(AH45/$AH$193),"-",AH45/$AH$193)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hidden="1" customHeight="1" collapsed="1">
      <c r="A55" s="175" t="s">
        <v>49</v>
      </c>
      <c r="B55" s="176"/>
      <c r="C55" s="177"/>
      <c r="D55" s="177"/>
      <c r="E55" s="177"/>
      <c r="F55" s="177"/>
      <c r="G55" s="177"/>
      <c r="H55" s="177"/>
      <c r="I55" s="178"/>
      <c r="J55" s="70">
        <f>SUM(J45:J54)</f>
        <v>0</v>
      </c>
      <c r="K55" s="70">
        <f>SUM(K45:K54)</f>
        <v>0</v>
      </c>
      <c r="L55" s="80"/>
      <c r="M55" s="70">
        <f>SUM(M45:M54)</f>
        <v>0</v>
      </c>
      <c r="N55" s="70">
        <f>SUM(N45:N54)</f>
        <v>0</v>
      </c>
      <c r="O55" s="70">
        <f>SUM(O45:O54)</f>
        <v>0</v>
      </c>
      <c r="P55" s="73"/>
      <c r="Q55" s="81"/>
      <c r="R55" s="70">
        <f t="shared" ref="R55:AH55" si="31">SUM(R45:R54)</f>
        <v>0</v>
      </c>
      <c r="S55" s="70">
        <f t="shared" si="31"/>
        <v>0</v>
      </c>
      <c r="T55" s="70">
        <f t="shared" si="31"/>
        <v>0</v>
      </c>
      <c r="U55" s="70">
        <f t="shared" si="31"/>
        <v>0</v>
      </c>
      <c r="V55" s="70">
        <f t="shared" si="31"/>
        <v>0</v>
      </c>
      <c r="W55" s="70">
        <f t="shared" si="31"/>
        <v>0</v>
      </c>
      <c r="X55" s="70">
        <f t="shared" si="31"/>
        <v>0</v>
      </c>
      <c r="Y55" s="70">
        <f t="shared" si="31"/>
        <v>0</v>
      </c>
      <c r="Z55" s="70">
        <f t="shared" si="31"/>
        <v>0</v>
      </c>
      <c r="AA55" s="70">
        <f t="shared" si="31"/>
        <v>0</v>
      </c>
      <c r="AB55" s="70">
        <f t="shared" si="31"/>
        <v>0</v>
      </c>
      <c r="AC55" s="70">
        <f t="shared" si="31"/>
        <v>0</v>
      </c>
      <c r="AD55" s="70">
        <f t="shared" si="31"/>
        <v>0</v>
      </c>
      <c r="AE55" s="70">
        <f t="shared" si="31"/>
        <v>0</v>
      </c>
      <c r="AF55" s="70">
        <f t="shared" si="31"/>
        <v>0</v>
      </c>
      <c r="AG55" s="70">
        <f t="shared" si="31"/>
        <v>0</v>
      </c>
      <c r="AH55" s="70">
        <f t="shared" si="31"/>
        <v>0</v>
      </c>
      <c r="AI55" s="74">
        <f>IF(ISERROR(AH55/J55),0,AH55/J55)</f>
        <v>0</v>
      </c>
      <c r="AJ55" s="74">
        <f>IF(ISERROR(AH55/$AH$193),0,AH55/$AH$193)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>
      <c r="A56" s="182" t="s">
        <v>50</v>
      </c>
      <c r="B56" s="183"/>
      <c r="C56" s="183"/>
      <c r="D56" s="183"/>
      <c r="E56" s="184"/>
      <c r="F56" s="17"/>
      <c r="G56" s="18"/>
      <c r="H56" s="19"/>
      <c r="I56" s="19"/>
      <c r="J56" s="7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6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IF(ISERROR(AH57/$AH$193),"-",AH57/$AH$193)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6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hidden="1" customHeight="1" collapsed="1">
      <c r="A67" s="175" t="s">
        <v>51</v>
      </c>
      <c r="B67" s="176"/>
      <c r="C67" s="177"/>
      <c r="D67" s="177"/>
      <c r="E67" s="177"/>
      <c r="F67" s="177"/>
      <c r="G67" s="177"/>
      <c r="H67" s="177"/>
      <c r="I67" s="178"/>
      <c r="J67" s="70">
        <f>SUM(J57:J66)</f>
        <v>0</v>
      </c>
      <c r="K67" s="70">
        <f>SUM(K57:K66)</f>
        <v>0</v>
      </c>
      <c r="L67" s="80"/>
      <c r="M67" s="70">
        <f>SUM(M57:M66)</f>
        <v>0</v>
      </c>
      <c r="N67" s="70">
        <f>SUM(N57:N66)</f>
        <v>0</v>
      </c>
      <c r="O67" s="70">
        <f>SUM(O57:O66)</f>
        <v>0</v>
      </c>
      <c r="P67" s="73"/>
      <c r="Q67" s="81"/>
      <c r="R67" s="70">
        <f t="shared" ref="R67:AH67" si="39">SUM(R57:R66)</f>
        <v>0</v>
      </c>
      <c r="S67" s="70">
        <f t="shared" si="39"/>
        <v>0</v>
      </c>
      <c r="T67" s="70">
        <f t="shared" si="39"/>
        <v>0</v>
      </c>
      <c r="U67" s="70">
        <f t="shared" si="39"/>
        <v>0</v>
      </c>
      <c r="V67" s="70">
        <f t="shared" si="39"/>
        <v>0</v>
      </c>
      <c r="W67" s="70">
        <f t="shared" si="39"/>
        <v>0</v>
      </c>
      <c r="X67" s="70">
        <f t="shared" si="39"/>
        <v>0</v>
      </c>
      <c r="Y67" s="70">
        <f t="shared" si="39"/>
        <v>0</v>
      </c>
      <c r="Z67" s="70">
        <f t="shared" si="39"/>
        <v>0</v>
      </c>
      <c r="AA67" s="70">
        <f t="shared" si="39"/>
        <v>0</v>
      </c>
      <c r="AB67" s="70">
        <f t="shared" si="39"/>
        <v>0</v>
      </c>
      <c r="AC67" s="70">
        <f t="shared" si="39"/>
        <v>0</v>
      </c>
      <c r="AD67" s="70">
        <f t="shared" si="39"/>
        <v>0</v>
      </c>
      <c r="AE67" s="70">
        <f t="shared" si="39"/>
        <v>0</v>
      </c>
      <c r="AF67" s="70">
        <f t="shared" si="39"/>
        <v>0</v>
      </c>
      <c r="AG67" s="70">
        <f t="shared" si="39"/>
        <v>0</v>
      </c>
      <c r="AH67" s="70">
        <f t="shared" si="39"/>
        <v>0</v>
      </c>
      <c r="AI67" s="74">
        <f>IF(ISERROR(AH67/J67),0,AH67/J67)</f>
        <v>0</v>
      </c>
      <c r="AJ67" s="74">
        <f>IF(ISERROR(AH67/$AH$193),0,AH67/$AH$193)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>
      <c r="A68" s="182" t="s">
        <v>52</v>
      </c>
      <c r="B68" s="183"/>
      <c r="C68" s="183"/>
      <c r="D68" s="183"/>
      <c r="E68" s="184"/>
      <c r="F68" s="17"/>
      <c r="G68" s="18"/>
      <c r="H68" s="19"/>
      <c r="I68" s="19"/>
      <c r="J68" s="7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IF(ISERROR(AH69/$AH$193),"-",AH69/$AH$193)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5" customFormat="1" ht="12.75" hidden="1" customHeight="1" collapsed="1">
      <c r="A79" s="175" t="s">
        <v>53</v>
      </c>
      <c r="B79" s="176"/>
      <c r="C79" s="177"/>
      <c r="D79" s="177"/>
      <c r="E79" s="177"/>
      <c r="F79" s="177"/>
      <c r="G79" s="177"/>
      <c r="H79" s="177"/>
      <c r="I79" s="178"/>
      <c r="J79" s="70">
        <f>SUM(J69:J78)</f>
        <v>0</v>
      </c>
      <c r="K79" s="70">
        <f>SUM(K69:K78)</f>
        <v>0</v>
      </c>
      <c r="L79" s="80"/>
      <c r="M79" s="70">
        <f>SUM(M69:M78)</f>
        <v>0</v>
      </c>
      <c r="N79" s="70">
        <f>SUM(N69:N78)</f>
        <v>0</v>
      </c>
      <c r="O79" s="70">
        <f>SUM(O69:O78)</f>
        <v>0</v>
      </c>
      <c r="P79" s="73"/>
      <c r="Q79" s="81"/>
      <c r="R79" s="70">
        <f t="shared" ref="R79:AH79" si="47">SUM(R69:R78)</f>
        <v>0</v>
      </c>
      <c r="S79" s="70">
        <f t="shared" si="47"/>
        <v>0</v>
      </c>
      <c r="T79" s="70">
        <f t="shared" si="47"/>
        <v>0</v>
      </c>
      <c r="U79" s="70">
        <f t="shared" si="47"/>
        <v>0</v>
      </c>
      <c r="V79" s="70">
        <f t="shared" si="47"/>
        <v>0</v>
      </c>
      <c r="W79" s="70">
        <f t="shared" si="47"/>
        <v>0</v>
      </c>
      <c r="X79" s="70">
        <f t="shared" si="47"/>
        <v>0</v>
      </c>
      <c r="Y79" s="70">
        <f t="shared" si="47"/>
        <v>0</v>
      </c>
      <c r="Z79" s="70">
        <f t="shared" si="47"/>
        <v>0</v>
      </c>
      <c r="AA79" s="70">
        <f t="shared" si="47"/>
        <v>0</v>
      </c>
      <c r="AB79" s="70">
        <f t="shared" si="47"/>
        <v>0</v>
      </c>
      <c r="AC79" s="70">
        <f t="shared" si="47"/>
        <v>0</v>
      </c>
      <c r="AD79" s="70">
        <f t="shared" si="47"/>
        <v>0</v>
      </c>
      <c r="AE79" s="70">
        <f t="shared" si="47"/>
        <v>0</v>
      </c>
      <c r="AF79" s="70">
        <f t="shared" si="47"/>
        <v>0</v>
      </c>
      <c r="AG79" s="70">
        <f t="shared" si="47"/>
        <v>0</v>
      </c>
      <c r="AH79" s="70">
        <f t="shared" si="47"/>
        <v>0</v>
      </c>
      <c r="AI79" s="74">
        <f>IF(ISERROR(AH79/J79),0,AH79/J79)</f>
        <v>0</v>
      </c>
      <c r="AJ79" s="74">
        <f>IF(ISERROR(AH79/$AH$193),0,AH79/$AH$193)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>
      <c r="A80" s="182" t="s">
        <v>54</v>
      </c>
      <c r="B80" s="183"/>
      <c r="C80" s="183"/>
      <c r="D80" s="183"/>
      <c r="E80" s="184"/>
      <c r="F80" s="17"/>
      <c r="G80" s="18"/>
      <c r="H80" s="19"/>
      <c r="I80" s="19"/>
      <c r="J80" s="7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IF(ISERROR(AH81/$AH$193),"-",AH81/$AH$193)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5" customFormat="1" ht="12.75" hidden="1" customHeight="1" collapsed="1">
      <c r="A91" s="175" t="s">
        <v>55</v>
      </c>
      <c r="B91" s="176"/>
      <c r="C91" s="177"/>
      <c r="D91" s="177"/>
      <c r="E91" s="177"/>
      <c r="F91" s="177"/>
      <c r="G91" s="177"/>
      <c r="H91" s="177"/>
      <c r="I91" s="178"/>
      <c r="J91" s="70">
        <f>SUM(J81:J90)</f>
        <v>0</v>
      </c>
      <c r="K91" s="70">
        <f>SUM(K81:K90)</f>
        <v>0</v>
      </c>
      <c r="L91" s="80"/>
      <c r="M91" s="70">
        <f>SUM(M81:M90)</f>
        <v>0</v>
      </c>
      <c r="N91" s="70">
        <f>SUM(N81:N90)</f>
        <v>0</v>
      </c>
      <c r="O91" s="70">
        <f>SUM(O81:O90)</f>
        <v>0</v>
      </c>
      <c r="P91" s="73"/>
      <c r="Q91" s="81"/>
      <c r="R91" s="70">
        <f t="shared" ref="R91:AH91" si="55">SUM(R81:R90)</f>
        <v>0</v>
      </c>
      <c r="S91" s="70">
        <f t="shared" si="55"/>
        <v>0</v>
      </c>
      <c r="T91" s="70">
        <f t="shared" si="55"/>
        <v>0</v>
      </c>
      <c r="U91" s="70">
        <f t="shared" si="55"/>
        <v>0</v>
      </c>
      <c r="V91" s="70">
        <f t="shared" si="55"/>
        <v>0</v>
      </c>
      <c r="W91" s="70">
        <f t="shared" si="55"/>
        <v>0</v>
      </c>
      <c r="X91" s="70">
        <f t="shared" si="55"/>
        <v>0</v>
      </c>
      <c r="Y91" s="70">
        <f t="shared" si="55"/>
        <v>0</v>
      </c>
      <c r="Z91" s="70">
        <f t="shared" si="55"/>
        <v>0</v>
      </c>
      <c r="AA91" s="70">
        <f t="shared" si="55"/>
        <v>0</v>
      </c>
      <c r="AB91" s="70">
        <f t="shared" si="55"/>
        <v>0</v>
      </c>
      <c r="AC91" s="70">
        <f t="shared" si="55"/>
        <v>0</v>
      </c>
      <c r="AD91" s="70">
        <f t="shared" si="55"/>
        <v>0</v>
      </c>
      <c r="AE91" s="70">
        <f t="shared" si="55"/>
        <v>0</v>
      </c>
      <c r="AF91" s="70">
        <f t="shared" si="55"/>
        <v>0</v>
      </c>
      <c r="AG91" s="70">
        <f t="shared" si="55"/>
        <v>0</v>
      </c>
      <c r="AH91" s="70">
        <f t="shared" si="55"/>
        <v>0</v>
      </c>
      <c r="AI91" s="74">
        <f>IF(ISERROR(AH91/J91),0,AH91/J91)</f>
        <v>0</v>
      </c>
      <c r="AJ91" s="74">
        <f>IF(ISERROR(AH91/$AH$193),0,AH91/$AH$193)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>
      <c r="A92" s="182" t="s">
        <v>56</v>
      </c>
      <c r="B92" s="183"/>
      <c r="C92" s="183"/>
      <c r="D92" s="183"/>
      <c r="E92" s="184"/>
      <c r="F92" s="17"/>
      <c r="G92" s="18"/>
      <c r="H92" s="19"/>
      <c r="I92" s="19"/>
      <c r="J92" s="7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IF(ISERROR(AH93/$AH$193),"-",AH93/$AH$193)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5" customFormat="1" ht="12.75" hidden="1" customHeight="1" collapsed="1">
      <c r="A103" s="175" t="s">
        <v>57</v>
      </c>
      <c r="B103" s="176"/>
      <c r="C103" s="177"/>
      <c r="D103" s="177"/>
      <c r="E103" s="177"/>
      <c r="F103" s="177"/>
      <c r="G103" s="177"/>
      <c r="H103" s="177"/>
      <c r="I103" s="178"/>
      <c r="J103" s="70">
        <f>SUM(J93:J102)</f>
        <v>0</v>
      </c>
      <c r="K103" s="70">
        <f>SUM(K93:K102)</f>
        <v>0</v>
      </c>
      <c r="L103" s="80"/>
      <c r="M103" s="70">
        <f>SUM(M93:M102)</f>
        <v>0</v>
      </c>
      <c r="N103" s="70">
        <f>SUM(N93:N102)</f>
        <v>0</v>
      </c>
      <c r="O103" s="70">
        <f>SUM(O93:O102)</f>
        <v>0</v>
      </c>
      <c r="P103" s="73"/>
      <c r="Q103" s="81"/>
      <c r="R103" s="70">
        <f t="shared" ref="R103:AH103" si="63">SUM(R93:R102)</f>
        <v>0</v>
      </c>
      <c r="S103" s="70">
        <f t="shared" si="63"/>
        <v>0</v>
      </c>
      <c r="T103" s="70">
        <f t="shared" si="63"/>
        <v>0</v>
      </c>
      <c r="U103" s="70">
        <f t="shared" si="63"/>
        <v>0</v>
      </c>
      <c r="V103" s="70">
        <f t="shared" si="63"/>
        <v>0</v>
      </c>
      <c r="W103" s="70">
        <f t="shared" si="63"/>
        <v>0</v>
      </c>
      <c r="X103" s="70">
        <f t="shared" si="63"/>
        <v>0</v>
      </c>
      <c r="Y103" s="70">
        <f t="shared" si="63"/>
        <v>0</v>
      </c>
      <c r="Z103" s="70">
        <f t="shared" si="63"/>
        <v>0</v>
      </c>
      <c r="AA103" s="70">
        <f t="shared" si="63"/>
        <v>0</v>
      </c>
      <c r="AB103" s="70">
        <f t="shared" si="63"/>
        <v>0</v>
      </c>
      <c r="AC103" s="70">
        <f t="shared" si="63"/>
        <v>0</v>
      </c>
      <c r="AD103" s="70">
        <f t="shared" si="63"/>
        <v>0</v>
      </c>
      <c r="AE103" s="70">
        <f t="shared" si="63"/>
        <v>0</v>
      </c>
      <c r="AF103" s="70">
        <f t="shared" si="63"/>
        <v>0</v>
      </c>
      <c r="AG103" s="70">
        <f t="shared" si="63"/>
        <v>0</v>
      </c>
      <c r="AH103" s="70">
        <f t="shared" si="63"/>
        <v>0</v>
      </c>
      <c r="AI103" s="74">
        <f>IF(ISERROR(AH103/J103),0,AH103/J103)</f>
        <v>0</v>
      </c>
      <c r="AJ103" s="74">
        <f>IF(ISERROR(AH103/$AH$193),0,AH103/$AH$193)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>
      <c r="A104" s="182" t="s">
        <v>58</v>
      </c>
      <c r="B104" s="183"/>
      <c r="C104" s="183"/>
      <c r="D104" s="183"/>
      <c r="E104" s="184"/>
      <c r="F104" s="17"/>
      <c r="G104" s="18"/>
      <c r="H104" s="19"/>
      <c r="I104" s="19"/>
      <c r="J104" s="7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6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IF(ISERROR(AH105/$AH$193),"-",AH105/$AH$193)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5" customFormat="1" ht="12.75" hidden="1" customHeight="1" collapsed="1">
      <c r="A115" s="175" t="s">
        <v>59</v>
      </c>
      <c r="B115" s="176"/>
      <c r="C115" s="177"/>
      <c r="D115" s="177"/>
      <c r="E115" s="177"/>
      <c r="F115" s="177"/>
      <c r="G115" s="177"/>
      <c r="H115" s="177"/>
      <c r="I115" s="178"/>
      <c r="J115" s="70">
        <f>SUM(J105:J114)</f>
        <v>0</v>
      </c>
      <c r="K115" s="70">
        <f>SUM(K105:K114)</f>
        <v>0</v>
      </c>
      <c r="L115" s="80"/>
      <c r="M115" s="70">
        <f>SUM(M105:M114)</f>
        <v>0</v>
      </c>
      <c r="N115" s="70">
        <f>SUM(N105:N114)</f>
        <v>0</v>
      </c>
      <c r="O115" s="70">
        <f>SUM(O105:O114)</f>
        <v>0</v>
      </c>
      <c r="P115" s="73"/>
      <c r="Q115" s="81"/>
      <c r="R115" s="70">
        <f t="shared" ref="R115:AH115" si="71">SUM(R105:R114)</f>
        <v>0</v>
      </c>
      <c r="S115" s="70">
        <f t="shared" si="71"/>
        <v>0</v>
      </c>
      <c r="T115" s="70">
        <f t="shared" si="71"/>
        <v>0</v>
      </c>
      <c r="U115" s="70">
        <f t="shared" si="71"/>
        <v>0</v>
      </c>
      <c r="V115" s="70">
        <f t="shared" si="71"/>
        <v>0</v>
      </c>
      <c r="W115" s="70">
        <f t="shared" si="71"/>
        <v>0</v>
      </c>
      <c r="X115" s="70">
        <f t="shared" si="71"/>
        <v>0</v>
      </c>
      <c r="Y115" s="70">
        <f t="shared" si="71"/>
        <v>0</v>
      </c>
      <c r="Z115" s="70">
        <f t="shared" si="71"/>
        <v>0</v>
      </c>
      <c r="AA115" s="70">
        <f t="shared" si="71"/>
        <v>0</v>
      </c>
      <c r="AB115" s="70">
        <f t="shared" si="71"/>
        <v>0</v>
      </c>
      <c r="AC115" s="70">
        <f t="shared" si="71"/>
        <v>0</v>
      </c>
      <c r="AD115" s="70">
        <f t="shared" si="71"/>
        <v>0</v>
      </c>
      <c r="AE115" s="70">
        <f t="shared" si="71"/>
        <v>0</v>
      </c>
      <c r="AF115" s="70">
        <f t="shared" si="71"/>
        <v>0</v>
      </c>
      <c r="AG115" s="70">
        <f t="shared" si="71"/>
        <v>0</v>
      </c>
      <c r="AH115" s="70">
        <f t="shared" si="71"/>
        <v>0</v>
      </c>
      <c r="AI115" s="74">
        <f>IF(ISERROR(AH115/J115),0,AH115/J115)</f>
        <v>0</v>
      </c>
      <c r="AJ115" s="74">
        <f>IF(ISERROR(AH115/$AH$193),0,AH115/$AH$193)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>
      <c r="A116" s="182" t="s">
        <v>60</v>
      </c>
      <c r="B116" s="183"/>
      <c r="C116" s="183"/>
      <c r="D116" s="183"/>
      <c r="E116" s="184"/>
      <c r="F116" s="17"/>
      <c r="G116" s="18"/>
      <c r="H116" s="19"/>
      <c r="I116" s="19"/>
      <c r="J116" s="7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6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IF(ISERROR(AH117/$AH$193),"-",AH117/$AH$193)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5" customFormat="1" ht="12.75" hidden="1" customHeight="1" collapsed="1">
      <c r="A127" s="175" t="s">
        <v>61</v>
      </c>
      <c r="B127" s="176"/>
      <c r="C127" s="177"/>
      <c r="D127" s="177"/>
      <c r="E127" s="177"/>
      <c r="F127" s="177"/>
      <c r="G127" s="177"/>
      <c r="H127" s="177"/>
      <c r="I127" s="178"/>
      <c r="J127" s="70">
        <f>SUM(J117:J126)</f>
        <v>0</v>
      </c>
      <c r="K127" s="70">
        <f>SUM(K117:K126)</f>
        <v>0</v>
      </c>
      <c r="L127" s="80"/>
      <c r="M127" s="70">
        <f>SUM(M117:M126)</f>
        <v>0</v>
      </c>
      <c r="N127" s="70">
        <f>SUM(N117:N126)</f>
        <v>0</v>
      </c>
      <c r="O127" s="70">
        <f>SUM(O117:O126)</f>
        <v>0</v>
      </c>
      <c r="P127" s="73"/>
      <c r="Q127" s="81"/>
      <c r="R127" s="70">
        <f t="shared" ref="R127:AH127" si="79">SUM(R117:R126)</f>
        <v>0</v>
      </c>
      <c r="S127" s="70">
        <f t="shared" si="79"/>
        <v>0</v>
      </c>
      <c r="T127" s="70">
        <f t="shared" si="79"/>
        <v>0</v>
      </c>
      <c r="U127" s="70">
        <f t="shared" si="79"/>
        <v>0</v>
      </c>
      <c r="V127" s="70">
        <f t="shared" si="79"/>
        <v>0</v>
      </c>
      <c r="W127" s="70">
        <f t="shared" si="79"/>
        <v>0</v>
      </c>
      <c r="X127" s="70">
        <f t="shared" si="79"/>
        <v>0</v>
      </c>
      <c r="Y127" s="70">
        <f t="shared" si="79"/>
        <v>0</v>
      </c>
      <c r="Z127" s="70">
        <f t="shared" si="79"/>
        <v>0</v>
      </c>
      <c r="AA127" s="70">
        <f t="shared" si="79"/>
        <v>0</v>
      </c>
      <c r="AB127" s="70">
        <f t="shared" si="79"/>
        <v>0</v>
      </c>
      <c r="AC127" s="70">
        <f t="shared" si="79"/>
        <v>0</v>
      </c>
      <c r="AD127" s="70">
        <f t="shared" si="79"/>
        <v>0</v>
      </c>
      <c r="AE127" s="70">
        <f t="shared" si="79"/>
        <v>0</v>
      </c>
      <c r="AF127" s="70">
        <f t="shared" si="79"/>
        <v>0</v>
      </c>
      <c r="AG127" s="70">
        <f t="shared" si="79"/>
        <v>0</v>
      </c>
      <c r="AH127" s="70">
        <f t="shared" si="79"/>
        <v>0</v>
      </c>
      <c r="AI127" s="74">
        <f>IF(ISERROR(AH127/J127),0,AH127/J127)</f>
        <v>0</v>
      </c>
      <c r="AJ127" s="74">
        <f>IF(ISERROR(AH127/$AH$193),0,AH127/$AH$193)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>
      <c r="A128" s="182" t="s">
        <v>62</v>
      </c>
      <c r="B128" s="183"/>
      <c r="C128" s="183"/>
      <c r="D128" s="183"/>
      <c r="E128" s="184"/>
      <c r="F128" s="17"/>
      <c r="G128" s="18"/>
      <c r="H128" s="19"/>
      <c r="I128" s="19"/>
      <c r="J128" s="7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IF(ISERROR(AH129/$AH$193),"-",AH129/$AH$193)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5" customFormat="1" ht="12.75" hidden="1" customHeight="1" collapsed="1">
      <c r="A139" s="185" t="s">
        <v>63</v>
      </c>
      <c r="B139" s="185"/>
      <c r="C139" s="185"/>
      <c r="D139" s="185"/>
      <c r="E139" s="185"/>
      <c r="F139" s="185"/>
      <c r="G139" s="185"/>
      <c r="H139" s="185"/>
      <c r="I139" s="185"/>
      <c r="J139" s="70">
        <v>0</v>
      </c>
      <c r="K139" s="70">
        <v>0</v>
      </c>
      <c r="L139" s="80"/>
      <c r="M139" s="70">
        <f>SUM(M129:M138)</f>
        <v>0</v>
      </c>
      <c r="N139" s="70">
        <f>SUM(N129:N138)</f>
        <v>0</v>
      </c>
      <c r="O139" s="70">
        <f>SUM(O129:O138)</f>
        <v>0</v>
      </c>
      <c r="P139" s="73"/>
      <c r="Q139" s="81"/>
      <c r="R139" s="70">
        <f t="shared" ref="R139:AH139" si="87">SUM(R129:R138)</f>
        <v>0</v>
      </c>
      <c r="S139" s="70">
        <f t="shared" si="87"/>
        <v>0</v>
      </c>
      <c r="T139" s="70">
        <f t="shared" si="87"/>
        <v>0</v>
      </c>
      <c r="U139" s="70">
        <f t="shared" si="87"/>
        <v>0</v>
      </c>
      <c r="V139" s="70">
        <f t="shared" si="87"/>
        <v>0</v>
      </c>
      <c r="W139" s="70">
        <f t="shared" si="87"/>
        <v>0</v>
      </c>
      <c r="X139" s="70">
        <f t="shared" si="87"/>
        <v>0</v>
      </c>
      <c r="Y139" s="70">
        <f t="shared" si="87"/>
        <v>0</v>
      </c>
      <c r="Z139" s="70">
        <f t="shared" si="87"/>
        <v>0</v>
      </c>
      <c r="AA139" s="70">
        <f t="shared" si="87"/>
        <v>0</v>
      </c>
      <c r="AB139" s="70">
        <f t="shared" si="87"/>
        <v>0</v>
      </c>
      <c r="AC139" s="70">
        <f t="shared" si="87"/>
        <v>0</v>
      </c>
      <c r="AD139" s="70">
        <f t="shared" si="87"/>
        <v>0</v>
      </c>
      <c r="AE139" s="70">
        <f t="shared" si="87"/>
        <v>0</v>
      </c>
      <c r="AF139" s="70">
        <f t="shared" si="87"/>
        <v>0</v>
      </c>
      <c r="AG139" s="70">
        <f t="shared" si="87"/>
        <v>0</v>
      </c>
      <c r="AH139" s="70">
        <f t="shared" si="87"/>
        <v>0</v>
      </c>
      <c r="AI139" s="74">
        <f>IF(ISERROR(AH139/J139),0,AH139/J139)</f>
        <v>0</v>
      </c>
      <c r="AJ139" s="74">
        <f>IF(ISERROR(AH139/$AH$193),0,AH139/$AH$193)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>
      <c r="A140" s="186" t="s">
        <v>64</v>
      </c>
      <c r="B140" s="187"/>
      <c r="C140" s="187"/>
      <c r="D140" s="187"/>
      <c r="E140" s="188"/>
      <c r="F140" s="42"/>
      <c r="G140" s="43"/>
      <c r="H140" s="44"/>
      <c r="I140" s="44"/>
      <c r="J140" s="7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IF(ISERROR(AH141/$AH$193),"-",AH141/$AH$193)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5" customFormat="1" ht="12.75" hidden="1" customHeight="1" collapsed="1">
      <c r="A151" s="175" t="s">
        <v>65</v>
      </c>
      <c r="B151" s="177"/>
      <c r="C151" s="177"/>
      <c r="D151" s="177"/>
      <c r="E151" s="177"/>
      <c r="F151" s="177"/>
      <c r="G151" s="177"/>
      <c r="H151" s="177"/>
      <c r="I151" s="178"/>
      <c r="J151" s="70">
        <f>SUM(J141:J150)</f>
        <v>0</v>
      </c>
      <c r="K151" s="70">
        <f>SUM(K141:K150)</f>
        <v>0</v>
      </c>
      <c r="L151" s="80"/>
      <c r="M151" s="70">
        <f>SUM(M141:M150)</f>
        <v>0</v>
      </c>
      <c r="N151" s="70">
        <f>SUM(N141:N150)</f>
        <v>0</v>
      </c>
      <c r="O151" s="70">
        <f>SUM(O141:O150)</f>
        <v>0</v>
      </c>
      <c r="P151" s="73"/>
      <c r="Q151" s="81"/>
      <c r="R151" s="70">
        <f t="shared" ref="R151:AH151" si="95">SUM(R141:R150)</f>
        <v>0</v>
      </c>
      <c r="S151" s="70">
        <f t="shared" si="95"/>
        <v>0</v>
      </c>
      <c r="T151" s="70">
        <f t="shared" si="95"/>
        <v>0</v>
      </c>
      <c r="U151" s="70">
        <f t="shared" si="95"/>
        <v>0</v>
      </c>
      <c r="V151" s="70">
        <f t="shared" si="95"/>
        <v>0</v>
      </c>
      <c r="W151" s="70">
        <f t="shared" si="95"/>
        <v>0</v>
      </c>
      <c r="X151" s="70">
        <f t="shared" si="95"/>
        <v>0</v>
      </c>
      <c r="Y151" s="70">
        <f t="shared" si="95"/>
        <v>0</v>
      </c>
      <c r="Z151" s="70">
        <f t="shared" si="95"/>
        <v>0</v>
      </c>
      <c r="AA151" s="70">
        <f t="shared" si="95"/>
        <v>0</v>
      </c>
      <c r="AB151" s="70">
        <f t="shared" si="95"/>
        <v>0</v>
      </c>
      <c r="AC151" s="70">
        <f t="shared" si="95"/>
        <v>0</v>
      </c>
      <c r="AD151" s="70">
        <f t="shared" si="95"/>
        <v>0</v>
      </c>
      <c r="AE151" s="70">
        <f t="shared" si="95"/>
        <v>0</v>
      </c>
      <c r="AF151" s="70">
        <f t="shared" si="95"/>
        <v>0</v>
      </c>
      <c r="AG151" s="70">
        <f t="shared" si="95"/>
        <v>0</v>
      </c>
      <c r="AH151" s="70">
        <f t="shared" si="95"/>
        <v>0</v>
      </c>
      <c r="AI151" s="74">
        <f>IF(ISERROR(AH151/J151),0,AH151/J151)</f>
        <v>0</v>
      </c>
      <c r="AJ151" s="74">
        <f>IF(ISERROR(AH151/$AH$193),0,AH151/$AH$193)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>
      <c r="A152" s="182" t="s">
        <v>66</v>
      </c>
      <c r="B152" s="183"/>
      <c r="C152" s="183"/>
      <c r="D152" s="183"/>
      <c r="E152" s="184"/>
      <c r="F152" s="17"/>
      <c r="G152" s="18"/>
      <c r="H152" s="19"/>
      <c r="I152" s="19"/>
      <c r="J152" s="7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IF(ISERROR(AH153/$AH$193),"-",AH153/$AH$193)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5" customFormat="1" ht="12.75" hidden="1" customHeight="1" collapsed="1">
      <c r="A163" s="175" t="s">
        <v>67</v>
      </c>
      <c r="B163" s="177"/>
      <c r="C163" s="177"/>
      <c r="D163" s="177"/>
      <c r="E163" s="177"/>
      <c r="F163" s="177"/>
      <c r="G163" s="177"/>
      <c r="H163" s="177"/>
      <c r="I163" s="178"/>
      <c r="J163" s="70">
        <f>SUM(J153:J162)</f>
        <v>0</v>
      </c>
      <c r="K163" s="70">
        <f>SUM(K153:K162)</f>
        <v>0</v>
      </c>
      <c r="L163" s="80"/>
      <c r="M163" s="70">
        <f>SUM(M153:M162)</f>
        <v>0</v>
      </c>
      <c r="N163" s="70">
        <f>SUM(N153:N162)</f>
        <v>0</v>
      </c>
      <c r="O163" s="70">
        <f>SUM(O153:O162)</f>
        <v>0</v>
      </c>
      <c r="P163" s="73"/>
      <c r="Q163" s="81"/>
      <c r="R163" s="70">
        <f t="shared" ref="R163:AH163" si="103">SUM(R153:R162)</f>
        <v>0</v>
      </c>
      <c r="S163" s="70">
        <f t="shared" si="103"/>
        <v>0</v>
      </c>
      <c r="T163" s="70">
        <f t="shared" si="103"/>
        <v>0</v>
      </c>
      <c r="U163" s="70">
        <f t="shared" si="103"/>
        <v>0</v>
      </c>
      <c r="V163" s="70">
        <f t="shared" si="103"/>
        <v>0</v>
      </c>
      <c r="W163" s="70">
        <f t="shared" si="103"/>
        <v>0</v>
      </c>
      <c r="X163" s="70">
        <f t="shared" si="103"/>
        <v>0</v>
      </c>
      <c r="Y163" s="70">
        <f t="shared" si="103"/>
        <v>0</v>
      </c>
      <c r="Z163" s="70">
        <f t="shared" si="103"/>
        <v>0</v>
      </c>
      <c r="AA163" s="70">
        <f t="shared" si="103"/>
        <v>0</v>
      </c>
      <c r="AB163" s="70">
        <f t="shared" si="103"/>
        <v>0</v>
      </c>
      <c r="AC163" s="70">
        <f t="shared" si="103"/>
        <v>0</v>
      </c>
      <c r="AD163" s="70">
        <f t="shared" si="103"/>
        <v>0</v>
      </c>
      <c r="AE163" s="70">
        <f t="shared" si="103"/>
        <v>0</v>
      </c>
      <c r="AF163" s="70">
        <f t="shared" si="103"/>
        <v>0</v>
      </c>
      <c r="AG163" s="70">
        <f t="shared" si="103"/>
        <v>0</v>
      </c>
      <c r="AH163" s="70">
        <f t="shared" si="103"/>
        <v>0</v>
      </c>
      <c r="AI163" s="74">
        <f>IF(ISERROR(AH163/J163),0,AH163/J163)</f>
        <v>0</v>
      </c>
      <c r="AJ163" s="74">
        <f>IF(ISERROR(AH163/$AH$193),0,AH163/$AH$193)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>
      <c r="A164" s="182" t="s">
        <v>68</v>
      </c>
      <c r="B164" s="183"/>
      <c r="C164" s="183"/>
      <c r="D164" s="183"/>
      <c r="E164" s="184"/>
      <c r="F164" s="17"/>
      <c r="G164" s="18"/>
      <c r="H164" s="19"/>
      <c r="I164" s="19"/>
      <c r="J164" s="7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IF(ISERROR(AH165/$AH$193),"-",AH165/$AH$193)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5" customFormat="1" ht="12.75" hidden="1" customHeight="1" collapsed="1">
      <c r="A175" s="175" t="s">
        <v>69</v>
      </c>
      <c r="B175" s="177"/>
      <c r="C175" s="177"/>
      <c r="D175" s="177"/>
      <c r="E175" s="177"/>
      <c r="F175" s="177"/>
      <c r="G175" s="177"/>
      <c r="H175" s="177"/>
      <c r="I175" s="178"/>
      <c r="J175" s="70">
        <f>SUM(J165:J174)</f>
        <v>0</v>
      </c>
      <c r="K175" s="70">
        <f>SUM(K165:K174)</f>
        <v>0</v>
      </c>
      <c r="L175" s="80"/>
      <c r="M175" s="70">
        <f>SUM(M165:M174)</f>
        <v>0</v>
      </c>
      <c r="N175" s="70">
        <f>SUM(N165:N174)</f>
        <v>0</v>
      </c>
      <c r="O175" s="70">
        <f>SUM(O165:O174)</f>
        <v>0</v>
      </c>
      <c r="P175" s="73"/>
      <c r="Q175" s="81"/>
      <c r="R175" s="70">
        <f t="shared" ref="R175:AH175" si="111">SUM(R165:R174)</f>
        <v>0</v>
      </c>
      <c r="S175" s="70">
        <f t="shared" si="111"/>
        <v>0</v>
      </c>
      <c r="T175" s="70">
        <f t="shared" si="111"/>
        <v>0</v>
      </c>
      <c r="U175" s="70">
        <f t="shared" si="111"/>
        <v>0</v>
      </c>
      <c r="V175" s="70">
        <f t="shared" si="111"/>
        <v>0</v>
      </c>
      <c r="W175" s="70">
        <f t="shared" si="111"/>
        <v>0</v>
      </c>
      <c r="X175" s="70">
        <f t="shared" si="111"/>
        <v>0</v>
      </c>
      <c r="Y175" s="70">
        <f t="shared" si="111"/>
        <v>0</v>
      </c>
      <c r="Z175" s="70">
        <f t="shared" si="111"/>
        <v>0</v>
      </c>
      <c r="AA175" s="70">
        <f t="shared" si="111"/>
        <v>0</v>
      </c>
      <c r="AB175" s="70">
        <f t="shared" si="111"/>
        <v>0</v>
      </c>
      <c r="AC175" s="70">
        <f t="shared" si="111"/>
        <v>0</v>
      </c>
      <c r="AD175" s="70">
        <f t="shared" si="111"/>
        <v>0</v>
      </c>
      <c r="AE175" s="70">
        <f t="shared" si="111"/>
        <v>0</v>
      </c>
      <c r="AF175" s="70">
        <f t="shared" si="111"/>
        <v>0</v>
      </c>
      <c r="AG175" s="70">
        <f t="shared" si="111"/>
        <v>0</v>
      </c>
      <c r="AH175" s="70">
        <f t="shared" si="111"/>
        <v>0</v>
      </c>
      <c r="AI175" s="74">
        <f>IF(ISERROR(AH175/J175),0,AH175/J175)</f>
        <v>0</v>
      </c>
      <c r="AJ175" s="74">
        <f>IF(ISERROR(AH175/$AH$193),0,AH175/$AH$193)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>
      <c r="A176" s="182" t="s">
        <v>70</v>
      </c>
      <c r="B176" s="183"/>
      <c r="C176" s="183"/>
      <c r="D176" s="183"/>
      <c r="E176" s="184"/>
      <c r="F176" s="17"/>
      <c r="G176" s="18"/>
      <c r="H176" s="19"/>
      <c r="I176" s="19"/>
      <c r="J176" s="7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IF(ISERROR(AH177/$AH$193),"-",AH177/$AH$193)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5" customFormat="1" ht="12.75" hidden="1" customHeight="1" collapsed="1">
      <c r="A187" s="175" t="s">
        <v>71</v>
      </c>
      <c r="B187" s="177"/>
      <c r="C187" s="177"/>
      <c r="D187" s="177"/>
      <c r="E187" s="177"/>
      <c r="F187" s="177"/>
      <c r="G187" s="177"/>
      <c r="H187" s="177"/>
      <c r="I187" s="178"/>
      <c r="J187" s="70">
        <f>SUM(J177:J186)</f>
        <v>0</v>
      </c>
      <c r="K187" s="70">
        <f>SUM(K177:K186)</f>
        <v>0</v>
      </c>
      <c r="L187" s="80"/>
      <c r="M187" s="70">
        <f>SUM(M177:M186)</f>
        <v>0</v>
      </c>
      <c r="N187" s="70">
        <f>SUM(N177:N186)</f>
        <v>0</v>
      </c>
      <c r="O187" s="70">
        <f>SUM(O177:O186)</f>
        <v>0</v>
      </c>
      <c r="P187" s="73"/>
      <c r="Q187" s="81"/>
      <c r="R187" s="70">
        <f t="shared" ref="R187:AH187" si="119">SUM(R177:R186)</f>
        <v>0</v>
      </c>
      <c r="S187" s="70">
        <f t="shared" si="119"/>
        <v>0</v>
      </c>
      <c r="T187" s="70">
        <f t="shared" si="119"/>
        <v>0</v>
      </c>
      <c r="U187" s="70">
        <f t="shared" si="119"/>
        <v>0</v>
      </c>
      <c r="V187" s="70">
        <f t="shared" si="119"/>
        <v>0</v>
      </c>
      <c r="W187" s="70">
        <f t="shared" si="119"/>
        <v>0</v>
      </c>
      <c r="X187" s="70">
        <f t="shared" si="119"/>
        <v>0</v>
      </c>
      <c r="Y187" s="70">
        <f t="shared" si="119"/>
        <v>0</v>
      </c>
      <c r="Z187" s="70">
        <f t="shared" si="119"/>
        <v>0</v>
      </c>
      <c r="AA187" s="70">
        <f t="shared" si="119"/>
        <v>0</v>
      </c>
      <c r="AB187" s="70">
        <f t="shared" si="119"/>
        <v>0</v>
      </c>
      <c r="AC187" s="70">
        <f t="shared" si="119"/>
        <v>0</v>
      </c>
      <c r="AD187" s="70">
        <f t="shared" si="119"/>
        <v>0</v>
      </c>
      <c r="AE187" s="70">
        <f t="shared" si="119"/>
        <v>0</v>
      </c>
      <c r="AF187" s="70">
        <f t="shared" si="119"/>
        <v>0</v>
      </c>
      <c r="AG187" s="70">
        <f t="shared" si="119"/>
        <v>0</v>
      </c>
      <c r="AH187" s="70">
        <f t="shared" si="119"/>
        <v>0</v>
      </c>
      <c r="AI187" s="74">
        <f>IF(ISERROR(AH187/J187),0,AH187/J187)</f>
        <v>0</v>
      </c>
      <c r="AJ187" s="74">
        <f>IF(ISERROR(AH187/$AH$193),0,AH187/$AH$193)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136" t="s">
        <v>72</v>
      </c>
      <c r="B188" s="137"/>
      <c r="C188" s="137"/>
      <c r="D188" s="137"/>
      <c r="E188" s="138"/>
      <c r="F188" s="17"/>
      <c r="G188" s="18"/>
      <c r="H188" s="19"/>
      <c r="I188" s="19"/>
      <c r="J188" s="160">
        <v>4396076000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25.5" outlineLevel="1">
      <c r="A189" s="26">
        <v>1</v>
      </c>
      <c r="B189" s="26"/>
      <c r="C189" s="105" t="s">
        <v>165</v>
      </c>
      <c r="D189" s="55">
        <v>42755</v>
      </c>
      <c r="E189" s="82" t="s">
        <v>117</v>
      </c>
      <c r="F189" s="82" t="s">
        <v>115</v>
      </c>
      <c r="G189" s="63" t="s">
        <v>116</v>
      </c>
      <c r="H189" s="11"/>
      <c r="I189" s="6">
        <v>43100</v>
      </c>
      <c r="J189" s="191"/>
      <c r="K189" s="83">
        <v>4396066000</v>
      </c>
      <c r="L189" s="1"/>
      <c r="M189" s="84"/>
      <c r="N189" s="64"/>
      <c r="O189" s="84"/>
      <c r="P189" s="63"/>
      <c r="Q189" s="63"/>
      <c r="R189" s="85"/>
      <c r="S189" s="85">
        <v>4396066000</v>
      </c>
      <c r="T189" s="85"/>
      <c r="U189" s="20">
        <f>SUM(R189:T189)</f>
        <v>4396066000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 t="shared" ref="AH189" si="120">SUM(U189,Y189,AC189,AG189)</f>
        <v>4396066000</v>
      </c>
      <c r="AI189" s="33">
        <f>IF(ISERROR(AH189/J188),0,AH189/J188)</f>
        <v>0.99999772524405861</v>
      </c>
      <c r="AJ189" s="34">
        <f>IF(ISERROR(AH189/$AH$193),"-",AH189/$AH$193)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ht="25.5" outlineLevel="1">
      <c r="A190" s="26">
        <v>2</v>
      </c>
      <c r="B190" s="26"/>
      <c r="C190" s="105" t="s">
        <v>163</v>
      </c>
      <c r="D190" s="55"/>
      <c r="E190" s="82" t="s">
        <v>117</v>
      </c>
      <c r="F190" s="82" t="s">
        <v>115</v>
      </c>
      <c r="G190" s="63" t="s">
        <v>116</v>
      </c>
      <c r="H190" s="11"/>
      <c r="I190" s="6">
        <v>43100</v>
      </c>
      <c r="J190" s="191"/>
      <c r="K190" s="83"/>
      <c r="L190" s="1"/>
      <c r="M190" s="84"/>
      <c r="N190" s="64"/>
      <c r="O190" s="84"/>
      <c r="P190" s="63"/>
      <c r="Q190" s="63"/>
      <c r="R190" s="85"/>
      <c r="S190" s="85"/>
      <c r="T190" s="85"/>
      <c r="U190" s="20">
        <f t="shared" ref="U190:U191" si="121">SUM(R190:T190)</f>
        <v>0</v>
      </c>
      <c r="V190" s="31"/>
      <c r="W190" s="31"/>
      <c r="X190" s="31"/>
      <c r="Y190" s="32">
        <f t="shared" ref="Y190:Y191" si="122">SUM(V190:X190)</f>
        <v>0</v>
      </c>
      <c r="Z190" s="31"/>
      <c r="AA190" s="31"/>
      <c r="AB190" s="31"/>
      <c r="AC190" s="32">
        <f t="shared" ref="AC190:AC191" si="123">SUM(Z190:AB190)</f>
        <v>0</v>
      </c>
      <c r="AD190" s="31"/>
      <c r="AE190" s="31"/>
      <c r="AF190" s="31"/>
      <c r="AG190" s="32">
        <f t="shared" ref="AG190:AG191" si="124">SUM(AD190:AF190)</f>
        <v>0</v>
      </c>
      <c r="AH190" s="32">
        <f t="shared" ref="AH190:AH191" si="125">SUM(U190,Y190,AC190,AG190)</f>
        <v>0</v>
      </c>
      <c r="AI190" s="33">
        <f>IF(ISERROR(AH190/J188),0,AH190/J188)</f>
        <v>0</v>
      </c>
      <c r="AJ190" s="34">
        <f t="shared" ref="AJ190:AJ191" si="126">IF(ISERROR(AH190/$AH$193),"-",AH190/$AH$193)</f>
        <v>0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ht="25.5" outlineLevel="1">
      <c r="A191" s="26">
        <v>3</v>
      </c>
      <c r="B191" s="26"/>
      <c r="C191" s="105" t="s">
        <v>163</v>
      </c>
      <c r="D191" s="55"/>
      <c r="E191" s="82" t="s">
        <v>117</v>
      </c>
      <c r="F191" s="82" t="s">
        <v>115</v>
      </c>
      <c r="G191" s="63" t="s">
        <v>116</v>
      </c>
      <c r="H191" s="11"/>
      <c r="I191" s="6">
        <v>43100</v>
      </c>
      <c r="J191" s="161"/>
      <c r="K191" s="83"/>
      <c r="L191" s="1"/>
      <c r="M191" s="84"/>
      <c r="N191" s="64"/>
      <c r="O191" s="84"/>
      <c r="P191" s="63"/>
      <c r="Q191" s="63"/>
      <c r="R191" s="85"/>
      <c r="S191" s="85"/>
      <c r="T191" s="85"/>
      <c r="U191" s="20">
        <f t="shared" si="121"/>
        <v>0</v>
      </c>
      <c r="V191" s="31"/>
      <c r="W191" s="31"/>
      <c r="X191" s="31"/>
      <c r="Y191" s="32">
        <f t="shared" si="122"/>
        <v>0</v>
      </c>
      <c r="Z191" s="31"/>
      <c r="AA191" s="31"/>
      <c r="AB191" s="31"/>
      <c r="AC191" s="32">
        <f t="shared" si="123"/>
        <v>0</v>
      </c>
      <c r="AD191" s="31"/>
      <c r="AE191" s="31"/>
      <c r="AF191" s="31"/>
      <c r="AG191" s="32">
        <f t="shared" si="124"/>
        <v>0</v>
      </c>
      <c r="AH191" s="32">
        <f t="shared" si="125"/>
        <v>0</v>
      </c>
      <c r="AI191" s="33">
        <f>IF(ISERROR(AH191/J188),0,AH191/J188)</f>
        <v>0</v>
      </c>
      <c r="AJ191" s="34">
        <f t="shared" si="126"/>
        <v>0</v>
      </c>
      <c r="AK191" s="12"/>
      <c r="AL191" s="12"/>
      <c r="AM191" s="12"/>
      <c r="AN191" s="12"/>
      <c r="AO191" s="12"/>
      <c r="AP191" s="12"/>
      <c r="AQ191" s="12"/>
      <c r="AR191" s="12"/>
    </row>
    <row r="192" spans="1:44" s="75" customFormat="1">
      <c r="A192" s="139" t="s">
        <v>73</v>
      </c>
      <c r="B192" s="140"/>
      <c r="C192" s="140"/>
      <c r="D192" s="140"/>
      <c r="E192" s="140"/>
      <c r="F192" s="140"/>
      <c r="G192" s="140"/>
      <c r="H192" s="140"/>
      <c r="I192" s="141"/>
      <c r="J192" s="114">
        <f>J188</f>
        <v>4396076000</v>
      </c>
      <c r="K192" s="114">
        <f>SUM(K189:K191)</f>
        <v>4396066000</v>
      </c>
      <c r="L192" s="127"/>
      <c r="M192" s="114">
        <f>SUM(M189:M189)</f>
        <v>0</v>
      </c>
      <c r="N192" s="114">
        <f>SUM(N189:N189)</f>
        <v>0</v>
      </c>
      <c r="O192" s="114">
        <f>SUM(O189:O189)</f>
        <v>0</v>
      </c>
      <c r="P192" s="116"/>
      <c r="Q192" s="117"/>
      <c r="R192" s="114">
        <f>SUM(R189:R191)</f>
        <v>0</v>
      </c>
      <c r="S192" s="114">
        <f t="shared" ref="S192:T192" si="127">SUM(S189:S191)</f>
        <v>4396066000</v>
      </c>
      <c r="T192" s="114">
        <f t="shared" si="127"/>
        <v>0</v>
      </c>
      <c r="U192" s="114">
        <f>SUM(U189:U191)</f>
        <v>4396066000</v>
      </c>
      <c r="V192" s="114">
        <f>SUM(V189:V189)</f>
        <v>0</v>
      </c>
      <c r="W192" s="114">
        <f>SUM(W189:W189)</f>
        <v>0</v>
      </c>
      <c r="X192" s="114">
        <f>SUM(X189:X189)</f>
        <v>0</v>
      </c>
      <c r="Y192" s="114">
        <f>SUM(Y189:Y191)</f>
        <v>0</v>
      </c>
      <c r="Z192" s="114">
        <f>SUM(Z189:Z189)</f>
        <v>0</v>
      </c>
      <c r="AA192" s="114">
        <f>SUM(AA189:AA189)</f>
        <v>0</v>
      </c>
      <c r="AB192" s="114">
        <f>SUM(AB189:AB189)</f>
        <v>0</v>
      </c>
      <c r="AC192" s="114">
        <f>SUM(AC189:AF191)</f>
        <v>0</v>
      </c>
      <c r="AD192" s="114">
        <f>SUM(AD189:AD189)</f>
        <v>0</v>
      </c>
      <c r="AE192" s="114">
        <f>SUM(AE189:AE189)</f>
        <v>0</v>
      </c>
      <c r="AF192" s="114">
        <f>SUM(AF189:AF189)</f>
        <v>0</v>
      </c>
      <c r="AG192" s="114">
        <f>SUM(AG189:AG191)</f>
        <v>0</v>
      </c>
      <c r="AH192" s="114">
        <f>SUM(AH189:AH191)</f>
        <v>4396066000</v>
      </c>
      <c r="AI192" s="118">
        <f>IF(ISERROR(AH192/J192),0,AH192/J192)</f>
        <v>0.99999772524405861</v>
      </c>
      <c r="AJ192" s="118">
        <f>IF(ISERROR(AH192/$AH$193),0,AH192/$AH$193)</f>
        <v>1</v>
      </c>
      <c r="AK192" s="12"/>
      <c r="AL192" s="12"/>
      <c r="AM192" s="12"/>
      <c r="AN192" s="12"/>
      <c r="AO192" s="12"/>
      <c r="AP192" s="12"/>
      <c r="AQ192" s="12"/>
      <c r="AR192" s="12"/>
    </row>
    <row r="193" spans="1:44" s="71" customFormat="1" ht="15" customHeight="1">
      <c r="A193" s="142" t="str">
        <f>"TOTAL ASIG."&amp;" "&amp;$A$5</f>
        <v>TOTAL ASIG. 24-02-017 "Programa Pro-empleo"</v>
      </c>
      <c r="B193" s="143"/>
      <c r="C193" s="143"/>
      <c r="D193" s="143"/>
      <c r="E193" s="143"/>
      <c r="F193" s="143"/>
      <c r="G193" s="143"/>
      <c r="H193" s="143"/>
      <c r="I193" s="144"/>
      <c r="J193" s="119">
        <f>SUM(J19,J31,J43,J55,J67,J79,J91,J103,J115,J127,J139,J151,J163,J175,J187,J192)</f>
        <v>4396076000</v>
      </c>
      <c r="K193" s="119">
        <f>+K19+K31+K43+K55+K67+K79+K91+K103+K115+K127+K139+K151+K187+K163+K175+K192</f>
        <v>4396066000</v>
      </c>
      <c r="L193" s="120"/>
      <c r="M193" s="119">
        <f>+M19+M31+M43+M55+M67+M79+M91+M103+M115+M127+M139+M151+M187+M163+M175+M192</f>
        <v>0</v>
      </c>
      <c r="N193" s="119">
        <f>+N19+N31+N43+N55+N67+N79+N91+N103+N115+N127+N139+N151+N187+N163+N175+N192</f>
        <v>0</v>
      </c>
      <c r="O193" s="119">
        <f>+O19+O31+O43+O55+O67+O79+O91+O103+O115+O127+O139+O151+O187+O163+O175+O192</f>
        <v>0</v>
      </c>
      <c r="P193" s="121"/>
      <c r="Q193" s="128"/>
      <c r="R193" s="119">
        <f t="shared" ref="R193:AH193" si="128">+R19+R31+R43+R55+R67+R79+R91+R103+R115+R127+R139+R151+R187+R163+R175+R192</f>
        <v>0</v>
      </c>
      <c r="S193" s="119">
        <f t="shared" si="128"/>
        <v>4396066000</v>
      </c>
      <c r="T193" s="119">
        <f t="shared" si="128"/>
        <v>0</v>
      </c>
      <c r="U193" s="119">
        <f t="shared" si="128"/>
        <v>4396066000</v>
      </c>
      <c r="V193" s="119">
        <f t="shared" si="128"/>
        <v>0</v>
      </c>
      <c r="W193" s="119">
        <f t="shared" si="128"/>
        <v>0</v>
      </c>
      <c r="X193" s="119">
        <f t="shared" si="128"/>
        <v>0</v>
      </c>
      <c r="Y193" s="119">
        <f t="shared" si="128"/>
        <v>0</v>
      </c>
      <c r="Z193" s="119">
        <f t="shared" si="128"/>
        <v>0</v>
      </c>
      <c r="AA193" s="119">
        <f t="shared" si="128"/>
        <v>0</v>
      </c>
      <c r="AB193" s="119">
        <f t="shared" si="128"/>
        <v>0</v>
      </c>
      <c r="AC193" s="119">
        <f t="shared" si="128"/>
        <v>0</v>
      </c>
      <c r="AD193" s="119">
        <f t="shared" si="128"/>
        <v>0</v>
      </c>
      <c r="AE193" s="119">
        <f t="shared" si="128"/>
        <v>0</v>
      </c>
      <c r="AF193" s="119">
        <f t="shared" si="128"/>
        <v>0</v>
      </c>
      <c r="AG193" s="119">
        <f t="shared" si="128"/>
        <v>0</v>
      </c>
      <c r="AH193" s="119">
        <f t="shared" si="128"/>
        <v>4396066000</v>
      </c>
      <c r="AI193" s="123">
        <f>IF(ISERROR(AH193/J193),0,AH193/J193)</f>
        <v>0.99999772524405861</v>
      </c>
      <c r="AJ193" s="123">
        <f>IF(ISERROR(AH193/$AH$193),0,AH193/$AH$193)</f>
        <v>1</v>
      </c>
      <c r="AK193" s="15"/>
      <c r="AL193" s="15"/>
      <c r="AM193" s="15"/>
      <c r="AN193" s="15"/>
      <c r="AO193" s="15"/>
      <c r="AP193" s="15"/>
      <c r="AQ193" s="15"/>
      <c r="AR193" s="15"/>
    </row>
    <row r="194" spans="1:44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  <c r="AK194" s="12"/>
      <c r="AL194" s="12"/>
      <c r="AM194" s="12"/>
      <c r="AN194" s="12"/>
      <c r="AO194" s="12"/>
      <c r="AP194" s="12"/>
      <c r="AQ194" s="12"/>
      <c r="AR194" s="12"/>
    </row>
    <row r="195" spans="1:44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  <c r="AK197" s="12"/>
      <c r="AL197" s="12"/>
      <c r="AM197" s="12"/>
      <c r="AN197" s="12"/>
      <c r="AO197" s="12"/>
      <c r="AP197" s="12"/>
      <c r="AQ197" s="12"/>
      <c r="AR197" s="12"/>
    </row>
    <row r="198" spans="1:44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  <row r="209" spans="1:32">
      <c r="A209" s="15"/>
      <c r="J209" s="46"/>
      <c r="R209" s="46"/>
      <c r="S209" s="46"/>
      <c r="T209" s="46"/>
      <c r="V209" s="46"/>
      <c r="W209" s="46"/>
      <c r="X209" s="46"/>
      <c r="Z209" s="46"/>
      <c r="AA209" s="46"/>
      <c r="AB209" s="46"/>
      <c r="AD209" s="46"/>
      <c r="AE209" s="46"/>
      <c r="AF209" s="46"/>
    </row>
    <row r="210" spans="1:32">
      <c r="A210" s="15"/>
      <c r="J210" s="46"/>
      <c r="R210" s="46"/>
      <c r="S210" s="46"/>
      <c r="T210" s="46"/>
      <c r="V210" s="46"/>
      <c r="W210" s="46"/>
      <c r="X210" s="46"/>
      <c r="Z210" s="46"/>
      <c r="AA210" s="46"/>
      <c r="AB210" s="46"/>
      <c r="AD210" s="46"/>
      <c r="AE210" s="46"/>
      <c r="AF210" s="46"/>
    </row>
  </sheetData>
  <mergeCells count="62">
    <mergeCell ref="A188:E188"/>
    <mergeCell ref="A192:I192"/>
    <mergeCell ref="A193:I193"/>
    <mergeCell ref="J188:J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91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91 N189:N191 P105:Q114 E93:G102 L93:L102 P93:Q102 E81:G90 L81:L90 P81:Q90 E69:G78 L69:L78 P69:Q78 P45:Q54 C59:C66 N57:N58 L9:L18 P9:Q18 E21:G30 L21:L30 P21:Q30 E33:G42 L33:L42 P33:Q42 E45:G54 L45:L54 E189:G191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:K191 K9:K18 K21:K30 K69:K78">
      <formula1>255</formula1>
    </dataValidation>
    <dataValidation type="decimal" allowBlank="1" showInputMessage="1" showErrorMessage="1" errorTitle="Sólo números" error="Sólo ingresar números sin letras_x000a_" sqref="M117 AD189:AF191 M59:N66 M106:N114 M189:M191 M118:N126 Z189:AB191 M177:N186 V117:X126 R189:T191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V189:X191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:D191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4" orientation="landscape" r:id="rId1"/>
  <ignoredErrors>
    <ignoredError sqref="Y192:AG192" formula="1"/>
  </ignoredErrors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zoomScaleNormal="100" workbookViewId="0">
      <selection activeCell="A24" sqref="A24:Y24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+'24-02-017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+'24-02-017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+'24-02-017 Ind. Proy'!A5:U5</f>
        <v>24-02-017 "Programa Pro-empleo"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26" t="s">
        <v>25</v>
      </c>
      <c r="E7" s="126" t="s">
        <v>26</v>
      </c>
      <c r="F7" s="126" t="s">
        <v>27</v>
      </c>
      <c r="G7" s="126" t="s">
        <v>28</v>
      </c>
      <c r="H7" s="126" t="s">
        <v>29</v>
      </c>
      <c r="I7" s="126" t="s">
        <v>30</v>
      </c>
      <c r="J7" s="159"/>
      <c r="K7" s="126" t="s">
        <v>31</v>
      </c>
      <c r="L7" s="126" t="s">
        <v>32</v>
      </c>
      <c r="M7" s="126" t="s">
        <v>33</v>
      </c>
      <c r="N7" s="159"/>
      <c r="O7" s="126" t="s">
        <v>34</v>
      </c>
      <c r="P7" s="126" t="s">
        <v>35</v>
      </c>
      <c r="Q7" s="126" t="s">
        <v>36</v>
      </c>
      <c r="R7" s="159"/>
      <c r="S7" s="126" t="s">
        <v>37</v>
      </c>
      <c r="T7" s="126" t="s">
        <v>38</v>
      </c>
      <c r="U7" s="126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+'24-02-017 Ind. Proy'!J19</f>
        <v>0</v>
      </c>
      <c r="C8" s="10">
        <f>+'24-02-017 Ind. Proy'!K19</f>
        <v>0</v>
      </c>
      <c r="D8" s="10">
        <f>+'24-02-017 Ind. Proy'!M19</f>
        <v>0</v>
      </c>
      <c r="E8" s="10">
        <f>+'24-02-017 Ind. Proy'!N19</f>
        <v>0</v>
      </c>
      <c r="F8" s="10">
        <f>+'24-02-017 Ind. Proy'!O19</f>
        <v>0</v>
      </c>
      <c r="G8" s="10">
        <f>+'24-02-017 Ind. Proy'!R19</f>
        <v>0</v>
      </c>
      <c r="H8" s="10">
        <f>+'24-02-017 Ind. Proy'!S19</f>
        <v>0</v>
      </c>
      <c r="I8" s="10">
        <f>+'24-02-017 Ind. Proy'!T19</f>
        <v>0</v>
      </c>
      <c r="J8" s="10">
        <f>+'24-02-017 Ind. Proy'!U19</f>
        <v>0</v>
      </c>
      <c r="K8" s="10">
        <f>+'24-02-017 Ind. Proy'!V19</f>
        <v>0</v>
      </c>
      <c r="L8" s="10">
        <f>+'24-02-017 Ind. Proy'!W19</f>
        <v>0</v>
      </c>
      <c r="M8" s="10">
        <f>+'24-02-017 Ind. Proy'!X19</f>
        <v>0</v>
      </c>
      <c r="N8" s="10">
        <f>+'24-02-017 Ind. Proy'!Y19</f>
        <v>0</v>
      </c>
      <c r="O8" s="10">
        <f>+'24-02-017 Ind. Proy'!Z19</f>
        <v>0</v>
      </c>
      <c r="P8" s="10">
        <f>+'24-02-017 Ind. Proy'!AA19</f>
        <v>0</v>
      </c>
      <c r="Q8" s="10">
        <f>+'24-02-017 Ind. Proy'!AB19</f>
        <v>0</v>
      </c>
      <c r="R8" s="10">
        <f>+'24-02-017 Ind. Proy'!AC19</f>
        <v>0</v>
      </c>
      <c r="S8" s="10">
        <f>+'24-02-017 Ind. Proy'!AD19</f>
        <v>0</v>
      </c>
      <c r="T8" s="10">
        <f>+'24-02-017 Ind. Proy'!AE19</f>
        <v>0</v>
      </c>
      <c r="U8" s="10">
        <f>+'24-02-017 Ind. Proy'!AF19</f>
        <v>0</v>
      </c>
      <c r="V8" s="10">
        <f>+'24-02-017 Ind. Proy'!AG19</f>
        <v>0</v>
      </c>
      <c r="W8" s="10">
        <f>+'24-02-017 Ind. Proy'!AH19</f>
        <v>0</v>
      </c>
      <c r="X8" s="49">
        <f>+'24-02-017 Ind. Proy'!AI19</f>
        <v>0</v>
      </c>
      <c r="Y8" s="49">
        <f>+'24-02-017 Ind. Proy'!AJ19</f>
        <v>0</v>
      </c>
    </row>
    <row r="9" spans="1:25" s="45" customFormat="1" ht="24.75" customHeight="1">
      <c r="A9" s="48" t="s">
        <v>44</v>
      </c>
      <c r="B9" s="10">
        <f>+'24-02-017 Ind. Proy'!J31</f>
        <v>0</v>
      </c>
      <c r="C9" s="10">
        <f>+'24-02-017 Ind. Proy'!K31</f>
        <v>0</v>
      </c>
      <c r="D9" s="10">
        <f>+'24-02-017 Ind. Proy'!M31</f>
        <v>0</v>
      </c>
      <c r="E9" s="10">
        <f>+'24-02-017 Ind. Proy'!N31</f>
        <v>0</v>
      </c>
      <c r="F9" s="10">
        <f>+'24-02-017 Ind. Proy'!O31</f>
        <v>0</v>
      </c>
      <c r="G9" s="10">
        <f>+'24-02-017 Ind. Proy'!R31</f>
        <v>0</v>
      </c>
      <c r="H9" s="10">
        <f>+'24-02-017 Ind. Proy'!S31</f>
        <v>0</v>
      </c>
      <c r="I9" s="10">
        <f>+'24-02-017 Ind. Proy'!T31</f>
        <v>0</v>
      </c>
      <c r="J9" s="10">
        <f>+'24-02-017 Ind. Proy'!U31</f>
        <v>0</v>
      </c>
      <c r="K9" s="10">
        <f>+'24-02-017 Ind. Proy'!V31</f>
        <v>0</v>
      </c>
      <c r="L9" s="10">
        <f>+'24-02-017 Ind. Proy'!W31</f>
        <v>0</v>
      </c>
      <c r="M9" s="10">
        <f>+'24-02-017 Ind. Proy'!X31</f>
        <v>0</v>
      </c>
      <c r="N9" s="10">
        <f>+'24-02-017 Ind. Proy'!Y31</f>
        <v>0</v>
      </c>
      <c r="O9" s="10">
        <f>+'24-02-017 Ind. Proy'!Z31</f>
        <v>0</v>
      </c>
      <c r="P9" s="10">
        <f>+'24-02-017 Ind. Proy'!AA31</f>
        <v>0</v>
      </c>
      <c r="Q9" s="10">
        <f>+'24-02-017 Ind. Proy'!AB31</f>
        <v>0</v>
      </c>
      <c r="R9" s="10">
        <f>+'24-02-017 Ind. Proy'!AC31</f>
        <v>0</v>
      </c>
      <c r="S9" s="10">
        <f>+'24-02-017 Ind. Proy'!AD31</f>
        <v>0</v>
      </c>
      <c r="T9" s="10">
        <f>+'24-02-017 Ind. Proy'!AE31</f>
        <v>0</v>
      </c>
      <c r="U9" s="10">
        <f>+'24-02-017 Ind. Proy'!AF31</f>
        <v>0</v>
      </c>
      <c r="V9" s="10">
        <f>+'24-02-017 Ind. Proy'!AG31</f>
        <v>0</v>
      </c>
      <c r="W9" s="10">
        <f>+'24-02-017 Ind. Proy'!AH31</f>
        <v>0</v>
      </c>
      <c r="X9" s="49">
        <f>+'24-02-017 Ind. Proy'!AI31</f>
        <v>0</v>
      </c>
      <c r="Y9" s="49">
        <f>+'24-02-017 Ind. Proy'!AJ31</f>
        <v>0</v>
      </c>
    </row>
    <row r="10" spans="1:25" s="45" customFormat="1" ht="24.75" customHeight="1">
      <c r="A10" s="48" t="s">
        <v>46</v>
      </c>
      <c r="B10" s="10">
        <f>+'24-02-017 Ind. Proy'!J43</f>
        <v>0</v>
      </c>
      <c r="C10" s="10">
        <f>+'24-02-017 Ind. Proy'!K43</f>
        <v>0</v>
      </c>
      <c r="D10" s="10">
        <f>+'24-02-017 Ind. Proy'!M43</f>
        <v>0</v>
      </c>
      <c r="E10" s="10">
        <f>+'24-02-017 Ind. Proy'!N43</f>
        <v>0</v>
      </c>
      <c r="F10" s="10">
        <f>+'24-02-017 Ind. Proy'!O43</f>
        <v>0</v>
      </c>
      <c r="G10" s="10">
        <f>+'24-02-017 Ind. Proy'!R43</f>
        <v>0</v>
      </c>
      <c r="H10" s="10">
        <f>+'24-02-017 Ind. Proy'!S43</f>
        <v>0</v>
      </c>
      <c r="I10" s="10">
        <f>+'24-02-017 Ind. Proy'!T43</f>
        <v>0</v>
      </c>
      <c r="J10" s="10">
        <f>+'24-02-017 Ind. Proy'!U43</f>
        <v>0</v>
      </c>
      <c r="K10" s="10">
        <f>+'24-02-017 Ind. Proy'!V43</f>
        <v>0</v>
      </c>
      <c r="L10" s="10">
        <f>+'24-02-017 Ind. Proy'!W43</f>
        <v>0</v>
      </c>
      <c r="M10" s="10">
        <f>+'24-02-017 Ind. Proy'!X43</f>
        <v>0</v>
      </c>
      <c r="N10" s="10">
        <f>+'24-02-017 Ind. Proy'!Y43</f>
        <v>0</v>
      </c>
      <c r="O10" s="10">
        <f>+'24-02-017 Ind. Proy'!Z43</f>
        <v>0</v>
      </c>
      <c r="P10" s="10">
        <f>+'24-02-017 Ind. Proy'!AA43</f>
        <v>0</v>
      </c>
      <c r="Q10" s="10">
        <f>+'24-02-017 Ind. Proy'!AB43</f>
        <v>0</v>
      </c>
      <c r="R10" s="10">
        <f>+'24-02-017 Ind. Proy'!AC43</f>
        <v>0</v>
      </c>
      <c r="S10" s="10">
        <f>+'24-02-017 Ind. Proy'!AD43</f>
        <v>0</v>
      </c>
      <c r="T10" s="10">
        <f>+'24-02-017 Ind. Proy'!AE43</f>
        <v>0</v>
      </c>
      <c r="U10" s="10">
        <f>+'24-02-017 Ind. Proy'!AF43</f>
        <v>0</v>
      </c>
      <c r="V10" s="10">
        <f>+'24-02-017 Ind. Proy'!AG43</f>
        <v>0</v>
      </c>
      <c r="W10" s="10">
        <f>+'24-02-017 Ind. Proy'!AH43</f>
        <v>0</v>
      </c>
      <c r="X10" s="49">
        <f>+'24-02-017 Ind. Proy'!AI43</f>
        <v>0</v>
      </c>
      <c r="Y10" s="49">
        <f>+'24-02-017 Ind. Proy'!AJ43</f>
        <v>0</v>
      </c>
    </row>
    <row r="11" spans="1:25" s="45" customFormat="1" ht="24.75" customHeight="1">
      <c r="A11" s="48" t="s">
        <v>48</v>
      </c>
      <c r="B11" s="10">
        <f>+'24-02-017 Ind. Proy'!J55</f>
        <v>0</v>
      </c>
      <c r="C11" s="10">
        <f>+'24-02-017 Ind. Proy'!K55</f>
        <v>0</v>
      </c>
      <c r="D11" s="10">
        <f>+'24-02-017 Ind. Proy'!M55</f>
        <v>0</v>
      </c>
      <c r="E11" s="10">
        <f>+'24-02-017 Ind. Proy'!N55</f>
        <v>0</v>
      </c>
      <c r="F11" s="10">
        <f>+'24-02-017 Ind. Proy'!O55</f>
        <v>0</v>
      </c>
      <c r="G11" s="10">
        <f>+'24-02-017 Ind. Proy'!R55</f>
        <v>0</v>
      </c>
      <c r="H11" s="10">
        <f>+'24-02-017 Ind. Proy'!S55</f>
        <v>0</v>
      </c>
      <c r="I11" s="10">
        <f>+'24-02-017 Ind. Proy'!T55</f>
        <v>0</v>
      </c>
      <c r="J11" s="10">
        <f>+'24-02-017 Ind. Proy'!U55</f>
        <v>0</v>
      </c>
      <c r="K11" s="10">
        <f>+'24-02-017 Ind. Proy'!V55</f>
        <v>0</v>
      </c>
      <c r="L11" s="10">
        <f>+'24-02-017 Ind. Proy'!W55</f>
        <v>0</v>
      </c>
      <c r="M11" s="10">
        <f>+'24-02-017 Ind. Proy'!X55</f>
        <v>0</v>
      </c>
      <c r="N11" s="10">
        <f>+'24-02-017 Ind. Proy'!Y55</f>
        <v>0</v>
      </c>
      <c r="O11" s="10">
        <f>+'24-02-017 Ind. Proy'!Z55</f>
        <v>0</v>
      </c>
      <c r="P11" s="10">
        <f>+'24-02-017 Ind. Proy'!AA55</f>
        <v>0</v>
      </c>
      <c r="Q11" s="10">
        <f>+'24-02-017 Ind. Proy'!AB55</f>
        <v>0</v>
      </c>
      <c r="R11" s="10">
        <f>+'24-02-017 Ind. Proy'!AC55</f>
        <v>0</v>
      </c>
      <c r="S11" s="10">
        <f>+'24-02-017 Ind. Proy'!AD55</f>
        <v>0</v>
      </c>
      <c r="T11" s="10">
        <f>+'24-02-017 Ind. Proy'!AE55</f>
        <v>0</v>
      </c>
      <c r="U11" s="10">
        <f>+'24-02-017 Ind. Proy'!AF55</f>
        <v>0</v>
      </c>
      <c r="V11" s="10">
        <f>+'24-02-017 Ind. Proy'!AG55</f>
        <v>0</v>
      </c>
      <c r="W11" s="10">
        <f>+'24-02-017 Ind. Proy'!AH55</f>
        <v>0</v>
      </c>
      <c r="X11" s="49">
        <f>+'24-02-017 Ind. Proy'!AI55</f>
        <v>0</v>
      </c>
      <c r="Y11" s="49">
        <f>+'24-02-017 Ind. Proy'!AJ55</f>
        <v>0</v>
      </c>
    </row>
    <row r="12" spans="1:25" s="45" customFormat="1" ht="24.75" customHeight="1">
      <c r="A12" s="48" t="s">
        <v>50</v>
      </c>
      <c r="B12" s="10">
        <f>+'24-02-017 Ind. Proy'!J67</f>
        <v>0</v>
      </c>
      <c r="C12" s="10">
        <f>+'24-02-017 Ind. Proy'!K67</f>
        <v>0</v>
      </c>
      <c r="D12" s="10">
        <f>+'24-02-017 Ind. Proy'!M67</f>
        <v>0</v>
      </c>
      <c r="E12" s="10">
        <f>+'24-02-017 Ind. Proy'!N67</f>
        <v>0</v>
      </c>
      <c r="F12" s="10">
        <f>+'24-02-017 Ind. Proy'!O67</f>
        <v>0</v>
      </c>
      <c r="G12" s="10">
        <f>+'24-02-017 Ind. Proy'!R67</f>
        <v>0</v>
      </c>
      <c r="H12" s="10">
        <f>+'24-02-017 Ind. Proy'!S67</f>
        <v>0</v>
      </c>
      <c r="I12" s="10">
        <f>+'24-02-017 Ind. Proy'!T67</f>
        <v>0</v>
      </c>
      <c r="J12" s="10">
        <f>+'24-02-017 Ind. Proy'!U67</f>
        <v>0</v>
      </c>
      <c r="K12" s="10">
        <f>+'24-02-017 Ind. Proy'!V67</f>
        <v>0</v>
      </c>
      <c r="L12" s="10">
        <f>+'24-02-017 Ind. Proy'!W67</f>
        <v>0</v>
      </c>
      <c r="M12" s="10">
        <f>+'24-02-017 Ind. Proy'!X67</f>
        <v>0</v>
      </c>
      <c r="N12" s="10">
        <f>+'24-02-017 Ind. Proy'!Y67</f>
        <v>0</v>
      </c>
      <c r="O12" s="10">
        <f>+'24-02-017 Ind. Proy'!Z67</f>
        <v>0</v>
      </c>
      <c r="P12" s="10">
        <f>+'24-02-017 Ind. Proy'!AA67</f>
        <v>0</v>
      </c>
      <c r="Q12" s="10">
        <f>+'24-02-017 Ind. Proy'!AB67</f>
        <v>0</v>
      </c>
      <c r="R12" s="10">
        <f>+'24-02-017 Ind. Proy'!AC67</f>
        <v>0</v>
      </c>
      <c r="S12" s="10">
        <f>+'24-02-017 Ind. Proy'!AD67</f>
        <v>0</v>
      </c>
      <c r="T12" s="10">
        <f>+'24-02-017 Ind. Proy'!AE67</f>
        <v>0</v>
      </c>
      <c r="U12" s="10">
        <f>+'24-02-017 Ind. Proy'!AF67</f>
        <v>0</v>
      </c>
      <c r="V12" s="10">
        <f>+'24-02-017 Ind. Proy'!AG67</f>
        <v>0</v>
      </c>
      <c r="W12" s="10">
        <f>+'24-02-017 Ind. Proy'!AH67</f>
        <v>0</v>
      </c>
      <c r="X12" s="49">
        <f>+'24-02-017 Ind. Proy'!AI67</f>
        <v>0</v>
      </c>
      <c r="Y12" s="49">
        <f>+'24-02-017 Ind. Proy'!AJ67</f>
        <v>0</v>
      </c>
    </row>
    <row r="13" spans="1:25" s="45" customFormat="1" ht="24.75" customHeight="1">
      <c r="A13" s="48" t="s">
        <v>52</v>
      </c>
      <c r="B13" s="10">
        <f>+'24-02-017 Ind. Proy'!J79</f>
        <v>0</v>
      </c>
      <c r="C13" s="10">
        <f>+'24-02-017 Ind. Proy'!K79</f>
        <v>0</v>
      </c>
      <c r="D13" s="10">
        <f>+'24-02-017 Ind. Proy'!M79</f>
        <v>0</v>
      </c>
      <c r="E13" s="10">
        <f>+'24-02-017 Ind. Proy'!N79</f>
        <v>0</v>
      </c>
      <c r="F13" s="10">
        <f>+'24-02-017 Ind. Proy'!O79</f>
        <v>0</v>
      </c>
      <c r="G13" s="10">
        <f>+'24-02-017 Ind. Proy'!R79</f>
        <v>0</v>
      </c>
      <c r="H13" s="10">
        <f>+'24-02-017 Ind. Proy'!S79</f>
        <v>0</v>
      </c>
      <c r="I13" s="10">
        <f>+'24-02-017 Ind. Proy'!T79</f>
        <v>0</v>
      </c>
      <c r="J13" s="10">
        <f>+'24-02-017 Ind. Proy'!U79</f>
        <v>0</v>
      </c>
      <c r="K13" s="10">
        <f>+'24-02-017 Ind. Proy'!V79</f>
        <v>0</v>
      </c>
      <c r="L13" s="10">
        <f>+'24-02-017 Ind. Proy'!W79</f>
        <v>0</v>
      </c>
      <c r="M13" s="10">
        <f>+'24-02-017 Ind. Proy'!X79</f>
        <v>0</v>
      </c>
      <c r="N13" s="10">
        <f>+'24-02-017 Ind. Proy'!Y79</f>
        <v>0</v>
      </c>
      <c r="O13" s="10">
        <f>+'24-02-017 Ind. Proy'!Z79</f>
        <v>0</v>
      </c>
      <c r="P13" s="10">
        <f>+'24-02-017 Ind. Proy'!AA79</f>
        <v>0</v>
      </c>
      <c r="Q13" s="10">
        <f>+'24-02-017 Ind. Proy'!AB79</f>
        <v>0</v>
      </c>
      <c r="R13" s="10">
        <f>+'24-02-017 Ind. Proy'!AC79</f>
        <v>0</v>
      </c>
      <c r="S13" s="10">
        <f>+'24-02-017 Ind. Proy'!AD79</f>
        <v>0</v>
      </c>
      <c r="T13" s="10">
        <f>+'24-02-017 Ind. Proy'!AE79</f>
        <v>0</v>
      </c>
      <c r="U13" s="10">
        <f>+'24-02-017 Ind. Proy'!AF79</f>
        <v>0</v>
      </c>
      <c r="V13" s="10">
        <f>+'24-02-017 Ind. Proy'!AG79</f>
        <v>0</v>
      </c>
      <c r="W13" s="10">
        <f>+'24-02-017 Ind. Proy'!AH79</f>
        <v>0</v>
      </c>
      <c r="X13" s="49">
        <f>+'24-02-017 Ind. Proy'!AI79</f>
        <v>0</v>
      </c>
      <c r="Y13" s="49">
        <f>+'24-02-017 Ind. Proy'!AJ79</f>
        <v>0</v>
      </c>
    </row>
    <row r="14" spans="1:25" s="45" customFormat="1" ht="24.75" customHeight="1">
      <c r="A14" s="48" t="s">
        <v>54</v>
      </c>
      <c r="B14" s="10">
        <f>+'24-02-017 Ind. Proy'!J91</f>
        <v>0</v>
      </c>
      <c r="C14" s="10">
        <f>+'24-02-017 Ind. Proy'!K91</f>
        <v>0</v>
      </c>
      <c r="D14" s="10">
        <f>+'24-02-017 Ind. Proy'!M91</f>
        <v>0</v>
      </c>
      <c r="E14" s="10">
        <f>+'24-02-017 Ind. Proy'!N91</f>
        <v>0</v>
      </c>
      <c r="F14" s="10">
        <f>+'24-02-017 Ind. Proy'!O91</f>
        <v>0</v>
      </c>
      <c r="G14" s="10">
        <f>+'24-02-017 Ind. Proy'!R91</f>
        <v>0</v>
      </c>
      <c r="H14" s="10">
        <f>+'24-02-017 Ind. Proy'!S91</f>
        <v>0</v>
      </c>
      <c r="I14" s="10">
        <f>+'24-02-017 Ind. Proy'!T91</f>
        <v>0</v>
      </c>
      <c r="J14" s="10">
        <f>+'24-02-017 Ind. Proy'!U91</f>
        <v>0</v>
      </c>
      <c r="K14" s="10">
        <f>+'24-02-017 Ind. Proy'!V91</f>
        <v>0</v>
      </c>
      <c r="L14" s="10">
        <f>+'24-02-017 Ind. Proy'!W91</f>
        <v>0</v>
      </c>
      <c r="M14" s="10">
        <f>+'24-02-017 Ind. Proy'!X91</f>
        <v>0</v>
      </c>
      <c r="N14" s="10">
        <f>+'24-02-017 Ind. Proy'!Y91</f>
        <v>0</v>
      </c>
      <c r="O14" s="10">
        <f>+'24-02-017 Ind. Proy'!Z91</f>
        <v>0</v>
      </c>
      <c r="P14" s="10">
        <f>+'24-02-017 Ind. Proy'!AA91</f>
        <v>0</v>
      </c>
      <c r="Q14" s="10">
        <f>+'24-02-017 Ind. Proy'!AB91</f>
        <v>0</v>
      </c>
      <c r="R14" s="10">
        <f>+'24-02-017 Ind. Proy'!AC91</f>
        <v>0</v>
      </c>
      <c r="S14" s="10">
        <f>+'24-02-017 Ind. Proy'!AD91</f>
        <v>0</v>
      </c>
      <c r="T14" s="10">
        <f>+'24-02-017 Ind. Proy'!AE91</f>
        <v>0</v>
      </c>
      <c r="U14" s="10">
        <f>+'24-02-017 Ind. Proy'!AF91</f>
        <v>0</v>
      </c>
      <c r="V14" s="10">
        <f>+'24-02-017 Ind. Proy'!AG91</f>
        <v>0</v>
      </c>
      <c r="W14" s="10">
        <f>+'24-02-017 Ind. Proy'!AH91</f>
        <v>0</v>
      </c>
      <c r="X14" s="49">
        <f>+'24-02-017 Ind. Proy'!AI91</f>
        <v>0</v>
      </c>
      <c r="Y14" s="49">
        <f>+'24-02-017 Ind. Proy'!AJ91</f>
        <v>0</v>
      </c>
    </row>
    <row r="15" spans="1:25" s="45" customFormat="1" ht="24.75" customHeight="1">
      <c r="A15" s="48" t="s">
        <v>56</v>
      </c>
      <c r="B15" s="10">
        <f>+'24-02-017 Ind. Proy'!J103</f>
        <v>0</v>
      </c>
      <c r="C15" s="10">
        <f>+'24-02-017 Ind. Proy'!K103</f>
        <v>0</v>
      </c>
      <c r="D15" s="10">
        <f>+'24-02-017 Ind. Proy'!M103</f>
        <v>0</v>
      </c>
      <c r="E15" s="10">
        <f>+'24-02-017 Ind. Proy'!N103</f>
        <v>0</v>
      </c>
      <c r="F15" s="10">
        <f>+'24-02-017 Ind. Proy'!O103</f>
        <v>0</v>
      </c>
      <c r="G15" s="10">
        <f>+'24-02-017 Ind. Proy'!R103</f>
        <v>0</v>
      </c>
      <c r="H15" s="10">
        <f>+'24-02-017 Ind. Proy'!S103</f>
        <v>0</v>
      </c>
      <c r="I15" s="10">
        <f>+'24-02-017 Ind. Proy'!T103</f>
        <v>0</v>
      </c>
      <c r="J15" s="10">
        <f>+'24-02-017 Ind. Proy'!U103</f>
        <v>0</v>
      </c>
      <c r="K15" s="10">
        <f>+'24-02-017 Ind. Proy'!V103</f>
        <v>0</v>
      </c>
      <c r="L15" s="10">
        <f>+'24-02-017 Ind. Proy'!W103</f>
        <v>0</v>
      </c>
      <c r="M15" s="10">
        <f>+'24-02-017 Ind. Proy'!X103</f>
        <v>0</v>
      </c>
      <c r="N15" s="10">
        <f>+'24-02-017 Ind. Proy'!Y103</f>
        <v>0</v>
      </c>
      <c r="O15" s="10">
        <f>+'24-02-017 Ind. Proy'!Z103</f>
        <v>0</v>
      </c>
      <c r="P15" s="10">
        <f>+'24-02-017 Ind. Proy'!AA103</f>
        <v>0</v>
      </c>
      <c r="Q15" s="10">
        <f>+'24-02-017 Ind. Proy'!AB103</f>
        <v>0</v>
      </c>
      <c r="R15" s="10">
        <f>+'24-02-017 Ind. Proy'!AC103</f>
        <v>0</v>
      </c>
      <c r="S15" s="10">
        <f>+'24-02-017 Ind. Proy'!AD103</f>
        <v>0</v>
      </c>
      <c r="T15" s="10">
        <f>+'24-02-017 Ind. Proy'!AE103</f>
        <v>0</v>
      </c>
      <c r="U15" s="10">
        <f>+'24-02-017 Ind. Proy'!AF103</f>
        <v>0</v>
      </c>
      <c r="V15" s="10">
        <f>+'24-02-017 Ind. Proy'!AG103</f>
        <v>0</v>
      </c>
      <c r="W15" s="10">
        <f>+'24-02-017 Ind. Proy'!AH103</f>
        <v>0</v>
      </c>
      <c r="X15" s="49">
        <f>+'24-02-017 Ind. Proy'!AI103</f>
        <v>0</v>
      </c>
      <c r="Y15" s="49">
        <f>+'24-02-017 Ind. Proy'!AJ103</f>
        <v>0</v>
      </c>
    </row>
    <row r="16" spans="1:25" s="45" customFormat="1" ht="24.75" customHeight="1">
      <c r="A16" s="48" t="s">
        <v>58</v>
      </c>
      <c r="B16" s="10">
        <f>+'24-02-017 Ind. Proy'!J115</f>
        <v>0</v>
      </c>
      <c r="C16" s="10">
        <f>+'24-02-017 Ind. Proy'!K115</f>
        <v>0</v>
      </c>
      <c r="D16" s="10">
        <f>+'24-02-017 Ind. Proy'!M115</f>
        <v>0</v>
      </c>
      <c r="E16" s="10">
        <f>+'24-02-017 Ind. Proy'!N115</f>
        <v>0</v>
      </c>
      <c r="F16" s="10">
        <f>+'24-02-017 Ind. Proy'!O115</f>
        <v>0</v>
      </c>
      <c r="G16" s="10">
        <f>+'24-02-017 Ind. Proy'!R115</f>
        <v>0</v>
      </c>
      <c r="H16" s="10">
        <f>+'24-02-017 Ind. Proy'!S115</f>
        <v>0</v>
      </c>
      <c r="I16" s="10">
        <f>+'24-02-017 Ind. Proy'!T115</f>
        <v>0</v>
      </c>
      <c r="J16" s="10">
        <f>+'24-02-017 Ind. Proy'!U115</f>
        <v>0</v>
      </c>
      <c r="K16" s="10">
        <f>+'24-02-017 Ind. Proy'!V115</f>
        <v>0</v>
      </c>
      <c r="L16" s="10">
        <f>+'24-02-017 Ind. Proy'!W115</f>
        <v>0</v>
      </c>
      <c r="M16" s="10">
        <f>+'24-02-017 Ind. Proy'!X115</f>
        <v>0</v>
      </c>
      <c r="N16" s="10">
        <f>+'24-02-017 Ind. Proy'!Y115</f>
        <v>0</v>
      </c>
      <c r="O16" s="10">
        <f>+'24-02-017 Ind. Proy'!Z115</f>
        <v>0</v>
      </c>
      <c r="P16" s="10">
        <f>+'24-02-017 Ind. Proy'!AA115</f>
        <v>0</v>
      </c>
      <c r="Q16" s="10">
        <f>+'24-02-017 Ind. Proy'!AB115</f>
        <v>0</v>
      </c>
      <c r="R16" s="10">
        <f>+'24-02-017 Ind. Proy'!AC115</f>
        <v>0</v>
      </c>
      <c r="S16" s="10">
        <f>+'24-02-017 Ind. Proy'!AD115</f>
        <v>0</v>
      </c>
      <c r="T16" s="10">
        <f>+'24-02-017 Ind. Proy'!AE115</f>
        <v>0</v>
      </c>
      <c r="U16" s="10">
        <f>+'24-02-017 Ind. Proy'!AF115</f>
        <v>0</v>
      </c>
      <c r="V16" s="10">
        <f>+'24-02-017 Ind. Proy'!AG115</f>
        <v>0</v>
      </c>
      <c r="W16" s="10">
        <f>+'24-02-017 Ind. Proy'!AH115</f>
        <v>0</v>
      </c>
      <c r="X16" s="49">
        <f>+'24-02-017 Ind. Proy'!AI115</f>
        <v>0</v>
      </c>
      <c r="Y16" s="49">
        <f>+'24-02-017 Ind. Proy'!AJ115</f>
        <v>0</v>
      </c>
    </row>
    <row r="17" spans="1:25" s="45" customFormat="1" ht="24.75" customHeight="1">
      <c r="A17" s="48" t="s">
        <v>60</v>
      </c>
      <c r="B17" s="10">
        <f>+'24-02-017 Ind. Proy'!J127</f>
        <v>0</v>
      </c>
      <c r="C17" s="10">
        <f>+'24-02-017 Ind. Proy'!K127</f>
        <v>0</v>
      </c>
      <c r="D17" s="10">
        <f>+'24-02-017 Ind. Proy'!M127</f>
        <v>0</v>
      </c>
      <c r="E17" s="10">
        <f>+'24-02-017 Ind. Proy'!N127</f>
        <v>0</v>
      </c>
      <c r="F17" s="10">
        <f>+'24-02-017 Ind. Proy'!O127</f>
        <v>0</v>
      </c>
      <c r="G17" s="10">
        <f>+'24-02-017 Ind. Proy'!R127</f>
        <v>0</v>
      </c>
      <c r="H17" s="10">
        <f>+'24-02-017 Ind. Proy'!S127</f>
        <v>0</v>
      </c>
      <c r="I17" s="10">
        <f>+'24-02-017 Ind. Proy'!T127</f>
        <v>0</v>
      </c>
      <c r="J17" s="10">
        <f>+'24-02-017 Ind. Proy'!U127</f>
        <v>0</v>
      </c>
      <c r="K17" s="10">
        <f>+'24-02-017 Ind. Proy'!V127</f>
        <v>0</v>
      </c>
      <c r="L17" s="10">
        <f>+'24-02-017 Ind. Proy'!W127</f>
        <v>0</v>
      </c>
      <c r="M17" s="10">
        <f>+'24-02-017 Ind. Proy'!X127</f>
        <v>0</v>
      </c>
      <c r="N17" s="10">
        <f>+'24-02-017 Ind. Proy'!Y127</f>
        <v>0</v>
      </c>
      <c r="O17" s="10">
        <f>+'24-02-017 Ind. Proy'!Z127</f>
        <v>0</v>
      </c>
      <c r="P17" s="10">
        <f>+'24-02-017 Ind. Proy'!AA127</f>
        <v>0</v>
      </c>
      <c r="Q17" s="10">
        <f>+'24-02-017 Ind. Proy'!AB127</f>
        <v>0</v>
      </c>
      <c r="R17" s="10">
        <f>+'24-02-017 Ind. Proy'!AC127</f>
        <v>0</v>
      </c>
      <c r="S17" s="10">
        <f>+'24-02-017 Ind. Proy'!AD127</f>
        <v>0</v>
      </c>
      <c r="T17" s="10">
        <f>+'24-02-017 Ind. Proy'!AE127</f>
        <v>0</v>
      </c>
      <c r="U17" s="10">
        <f>+'24-02-017 Ind. Proy'!AF127</f>
        <v>0</v>
      </c>
      <c r="V17" s="10">
        <f>+'24-02-017 Ind. Proy'!AG127</f>
        <v>0</v>
      </c>
      <c r="W17" s="10">
        <f>+'24-02-017 Ind. Proy'!AH127</f>
        <v>0</v>
      </c>
      <c r="X17" s="49">
        <f>+'24-02-017 Ind. Proy'!AI116</f>
        <v>0</v>
      </c>
      <c r="Y17" s="49">
        <f>+'24-02-017 Ind. Proy'!AJ116</f>
        <v>0</v>
      </c>
    </row>
    <row r="18" spans="1:25" s="45" customFormat="1" ht="24.75" customHeight="1">
      <c r="A18" s="48" t="s">
        <v>62</v>
      </c>
      <c r="B18" s="10">
        <f>+'24-02-017 Ind. Proy'!J139</f>
        <v>0</v>
      </c>
      <c r="C18" s="10">
        <f>+'24-02-017 Ind. Proy'!K139</f>
        <v>0</v>
      </c>
      <c r="D18" s="10">
        <f>+'24-02-017 Ind. Proy'!M139</f>
        <v>0</v>
      </c>
      <c r="E18" s="10">
        <f>+'24-02-017 Ind. Proy'!N139</f>
        <v>0</v>
      </c>
      <c r="F18" s="10">
        <f>+'24-02-017 Ind. Proy'!O139</f>
        <v>0</v>
      </c>
      <c r="G18" s="10">
        <f>+'24-02-017 Ind. Proy'!R139</f>
        <v>0</v>
      </c>
      <c r="H18" s="10">
        <f>+'24-02-017 Ind. Proy'!S139</f>
        <v>0</v>
      </c>
      <c r="I18" s="10">
        <f>+'24-02-017 Ind. Proy'!T139</f>
        <v>0</v>
      </c>
      <c r="J18" s="10">
        <f>+'24-02-017 Ind. Proy'!U139</f>
        <v>0</v>
      </c>
      <c r="K18" s="10">
        <f>+'24-02-017 Ind. Proy'!V139</f>
        <v>0</v>
      </c>
      <c r="L18" s="10">
        <f>+'24-02-017 Ind. Proy'!W139</f>
        <v>0</v>
      </c>
      <c r="M18" s="10">
        <f>+'24-02-017 Ind. Proy'!X139</f>
        <v>0</v>
      </c>
      <c r="N18" s="10">
        <f>+'24-02-017 Ind. Proy'!Y139</f>
        <v>0</v>
      </c>
      <c r="O18" s="10">
        <f>+'24-02-017 Ind. Proy'!Z139</f>
        <v>0</v>
      </c>
      <c r="P18" s="10">
        <f>+'24-02-017 Ind. Proy'!AA139</f>
        <v>0</v>
      </c>
      <c r="Q18" s="10">
        <f>+'24-02-017 Ind. Proy'!AB139</f>
        <v>0</v>
      </c>
      <c r="R18" s="10">
        <f>+'24-02-017 Ind. Proy'!AC139</f>
        <v>0</v>
      </c>
      <c r="S18" s="10">
        <f>+'24-02-017 Ind. Proy'!AD139</f>
        <v>0</v>
      </c>
      <c r="T18" s="10">
        <f>+'24-02-017 Ind. Proy'!AE139</f>
        <v>0</v>
      </c>
      <c r="U18" s="10">
        <f>+'24-02-017 Ind. Proy'!AF139</f>
        <v>0</v>
      </c>
      <c r="V18" s="10">
        <f>+'24-02-017 Ind. Proy'!AG139</f>
        <v>0</v>
      </c>
      <c r="W18" s="10">
        <f>+'24-02-017 Ind. Proy'!AH139</f>
        <v>0</v>
      </c>
      <c r="X18" s="49">
        <f>+'24-02-017 Ind. Proy'!AI117</f>
        <v>0</v>
      </c>
      <c r="Y18" s="49">
        <f>+'24-02-017 Ind. Proy'!AJ139</f>
        <v>0</v>
      </c>
    </row>
    <row r="19" spans="1:25" s="45" customFormat="1" ht="24.75" customHeight="1">
      <c r="A19" s="48" t="s">
        <v>64</v>
      </c>
      <c r="B19" s="10">
        <f>+'24-02-017 Ind. Proy'!J151</f>
        <v>0</v>
      </c>
      <c r="C19" s="10">
        <f>+'24-02-017 Ind. Proy'!K151</f>
        <v>0</v>
      </c>
      <c r="D19" s="10">
        <f>+'24-02-017 Ind. Proy'!M151</f>
        <v>0</v>
      </c>
      <c r="E19" s="10">
        <f>+'24-02-017 Ind. Proy'!N151</f>
        <v>0</v>
      </c>
      <c r="F19" s="10">
        <f>+'24-02-017 Ind. Proy'!O151</f>
        <v>0</v>
      </c>
      <c r="G19" s="10">
        <f>+'24-02-017 Ind. Proy'!R151</f>
        <v>0</v>
      </c>
      <c r="H19" s="10">
        <f>+'24-02-017 Ind. Proy'!S151</f>
        <v>0</v>
      </c>
      <c r="I19" s="10">
        <f>+'24-02-017 Ind. Proy'!T151</f>
        <v>0</v>
      </c>
      <c r="J19" s="10">
        <f>+'24-02-017 Ind. Proy'!U151</f>
        <v>0</v>
      </c>
      <c r="K19" s="10">
        <f>+'24-02-017 Ind. Proy'!V151</f>
        <v>0</v>
      </c>
      <c r="L19" s="10">
        <f>+'24-02-017 Ind. Proy'!W151</f>
        <v>0</v>
      </c>
      <c r="M19" s="10">
        <f>+'24-02-017 Ind. Proy'!X151</f>
        <v>0</v>
      </c>
      <c r="N19" s="10">
        <f>+'24-02-017 Ind. Proy'!Y151</f>
        <v>0</v>
      </c>
      <c r="O19" s="10">
        <f>+'24-02-017 Ind. Proy'!Z151</f>
        <v>0</v>
      </c>
      <c r="P19" s="10">
        <f>+'24-02-017 Ind. Proy'!AA151</f>
        <v>0</v>
      </c>
      <c r="Q19" s="10">
        <f>+'24-02-017 Ind. Proy'!AB151</f>
        <v>0</v>
      </c>
      <c r="R19" s="10">
        <f>+'24-02-017 Ind. Proy'!AC151</f>
        <v>0</v>
      </c>
      <c r="S19" s="10">
        <f>+'24-02-017 Ind. Proy'!AD151</f>
        <v>0</v>
      </c>
      <c r="T19" s="10">
        <f>+'24-02-017 Ind. Proy'!AE151</f>
        <v>0</v>
      </c>
      <c r="U19" s="10">
        <f>+'24-02-017 Ind. Proy'!AF151</f>
        <v>0</v>
      </c>
      <c r="V19" s="10">
        <f>+'24-02-017 Ind. Proy'!AG151</f>
        <v>0</v>
      </c>
      <c r="W19" s="10">
        <f>+'24-02-017 Ind. Proy'!AH151</f>
        <v>0</v>
      </c>
      <c r="X19" s="49">
        <f>+'24-02-017 Ind. Proy'!AI151</f>
        <v>0</v>
      </c>
      <c r="Y19" s="49">
        <f>+'24-02-017 Ind. Proy'!AJ151</f>
        <v>0</v>
      </c>
    </row>
    <row r="20" spans="1:25" s="45" customFormat="1" ht="24.75" customHeight="1">
      <c r="A20" s="50" t="s">
        <v>66</v>
      </c>
      <c r="B20" s="10">
        <f>+'24-02-017 Ind. Proy'!J163</f>
        <v>0</v>
      </c>
      <c r="C20" s="10">
        <f>+'24-02-017 Ind. Proy'!K163</f>
        <v>0</v>
      </c>
      <c r="D20" s="10">
        <f>+'24-02-017 Ind. Proy'!M163</f>
        <v>0</v>
      </c>
      <c r="E20" s="10">
        <f>+'24-02-017 Ind. Proy'!N163</f>
        <v>0</v>
      </c>
      <c r="F20" s="10">
        <f>+'24-02-017 Ind. Proy'!O163</f>
        <v>0</v>
      </c>
      <c r="G20" s="10">
        <f>+'24-02-017 Ind. Proy'!R163</f>
        <v>0</v>
      </c>
      <c r="H20" s="10">
        <f>+'24-02-017 Ind. Proy'!S163</f>
        <v>0</v>
      </c>
      <c r="I20" s="10">
        <f>+'24-02-017 Ind. Proy'!T163</f>
        <v>0</v>
      </c>
      <c r="J20" s="10">
        <f>+'24-02-017 Ind. Proy'!U163</f>
        <v>0</v>
      </c>
      <c r="K20" s="10">
        <f>+'24-02-017 Ind. Proy'!V163</f>
        <v>0</v>
      </c>
      <c r="L20" s="10">
        <f>+'24-02-017 Ind. Proy'!W163</f>
        <v>0</v>
      </c>
      <c r="M20" s="10">
        <f>+'24-02-017 Ind. Proy'!X163</f>
        <v>0</v>
      </c>
      <c r="N20" s="10">
        <f>+'24-02-017 Ind. Proy'!Y163</f>
        <v>0</v>
      </c>
      <c r="O20" s="10">
        <f>+'24-02-017 Ind. Proy'!Z163</f>
        <v>0</v>
      </c>
      <c r="P20" s="10">
        <f>+'24-02-017 Ind. Proy'!AA163</f>
        <v>0</v>
      </c>
      <c r="Q20" s="10">
        <f>+'24-02-017 Ind. Proy'!AB163</f>
        <v>0</v>
      </c>
      <c r="R20" s="10">
        <f>+'24-02-017 Ind. Proy'!AC163</f>
        <v>0</v>
      </c>
      <c r="S20" s="10">
        <f>+'24-02-017 Ind. Proy'!AD163</f>
        <v>0</v>
      </c>
      <c r="T20" s="10">
        <f>+'24-02-017 Ind. Proy'!AE163</f>
        <v>0</v>
      </c>
      <c r="U20" s="10">
        <f>+'24-02-017 Ind. Proy'!AF163</f>
        <v>0</v>
      </c>
      <c r="V20" s="10">
        <f>+'24-02-017 Ind. Proy'!AG163</f>
        <v>0</v>
      </c>
      <c r="W20" s="10">
        <f>+'24-02-017 Ind. Proy'!AH163</f>
        <v>0</v>
      </c>
      <c r="X20" s="49">
        <f>+'24-02-017 Ind. Proy'!AI163</f>
        <v>0</v>
      </c>
      <c r="Y20" s="49">
        <f>+'24-02-017 Ind. Proy'!AJ163</f>
        <v>0</v>
      </c>
    </row>
    <row r="21" spans="1:25" s="45" customFormat="1" ht="24.75" customHeight="1">
      <c r="A21" s="50" t="s">
        <v>68</v>
      </c>
      <c r="B21" s="10">
        <f>+'24-02-017 Ind. Proy'!J175</f>
        <v>0</v>
      </c>
      <c r="C21" s="10">
        <f>+'24-02-017 Ind. Proy'!K175</f>
        <v>0</v>
      </c>
      <c r="D21" s="10">
        <f>+'24-02-017 Ind. Proy'!M175</f>
        <v>0</v>
      </c>
      <c r="E21" s="10">
        <f>+'24-02-017 Ind. Proy'!N175</f>
        <v>0</v>
      </c>
      <c r="F21" s="10">
        <f>+'24-02-017 Ind. Proy'!O175</f>
        <v>0</v>
      </c>
      <c r="G21" s="10">
        <f>+'24-02-017 Ind. Proy'!R175</f>
        <v>0</v>
      </c>
      <c r="H21" s="10">
        <f>+'24-02-017 Ind. Proy'!S175</f>
        <v>0</v>
      </c>
      <c r="I21" s="10">
        <f>+'24-02-017 Ind. Proy'!T175</f>
        <v>0</v>
      </c>
      <c r="J21" s="10">
        <f>+'24-02-017 Ind. Proy'!U175</f>
        <v>0</v>
      </c>
      <c r="K21" s="10">
        <f>+'24-02-017 Ind. Proy'!V175</f>
        <v>0</v>
      </c>
      <c r="L21" s="10">
        <f>+'24-02-017 Ind. Proy'!W175</f>
        <v>0</v>
      </c>
      <c r="M21" s="10">
        <f>+'24-02-017 Ind. Proy'!X175</f>
        <v>0</v>
      </c>
      <c r="N21" s="10">
        <f>+'24-02-017 Ind. Proy'!Y175</f>
        <v>0</v>
      </c>
      <c r="O21" s="10">
        <f>+'24-02-017 Ind. Proy'!Z175</f>
        <v>0</v>
      </c>
      <c r="P21" s="10">
        <f>+'24-02-017 Ind. Proy'!AA175</f>
        <v>0</v>
      </c>
      <c r="Q21" s="10">
        <f>+'24-02-017 Ind. Proy'!AB175</f>
        <v>0</v>
      </c>
      <c r="R21" s="10">
        <f>+'24-02-017 Ind. Proy'!AC175</f>
        <v>0</v>
      </c>
      <c r="S21" s="10">
        <f>+'24-02-017 Ind. Proy'!AD175</f>
        <v>0</v>
      </c>
      <c r="T21" s="10">
        <f>+'24-02-017 Ind. Proy'!AE175</f>
        <v>0</v>
      </c>
      <c r="U21" s="10">
        <f>+'24-02-017 Ind. Proy'!AF175</f>
        <v>0</v>
      </c>
      <c r="V21" s="10">
        <f>+'24-02-017 Ind. Proy'!AG175</f>
        <v>0</v>
      </c>
      <c r="W21" s="10">
        <f>+'24-02-017 Ind. Proy'!AH175</f>
        <v>0</v>
      </c>
      <c r="X21" s="49">
        <f>+'24-02-017 Ind. Proy'!AI175</f>
        <v>0</v>
      </c>
      <c r="Y21" s="49">
        <f>+'24-02-017 Ind. Proy'!AJ175</f>
        <v>0</v>
      </c>
    </row>
    <row r="22" spans="1:25" s="45" customFormat="1" ht="24.75" customHeight="1">
      <c r="A22" s="50" t="s">
        <v>70</v>
      </c>
      <c r="B22" s="10">
        <f>+'24-02-017 Ind. Proy'!J187</f>
        <v>0</v>
      </c>
      <c r="C22" s="10">
        <f>+'24-02-017 Ind. Proy'!K187</f>
        <v>0</v>
      </c>
      <c r="D22" s="10">
        <f>+'24-02-017 Ind. Proy'!M187</f>
        <v>0</v>
      </c>
      <c r="E22" s="10">
        <f>+'24-02-017 Ind. Proy'!N187</f>
        <v>0</v>
      </c>
      <c r="F22" s="10">
        <f>+'24-02-017 Ind. Proy'!O187</f>
        <v>0</v>
      </c>
      <c r="G22" s="10">
        <f>+'24-02-017 Ind. Proy'!R187</f>
        <v>0</v>
      </c>
      <c r="H22" s="10">
        <f>+'24-02-017 Ind. Proy'!S187</f>
        <v>0</v>
      </c>
      <c r="I22" s="10">
        <f>+'24-02-017 Ind. Proy'!T187</f>
        <v>0</v>
      </c>
      <c r="J22" s="10">
        <f>+'24-02-017 Ind. Proy'!U187</f>
        <v>0</v>
      </c>
      <c r="K22" s="10">
        <f>+'24-02-017 Ind. Proy'!V187</f>
        <v>0</v>
      </c>
      <c r="L22" s="10">
        <f>+'24-02-017 Ind. Proy'!W187</f>
        <v>0</v>
      </c>
      <c r="M22" s="10">
        <f>+'24-02-017 Ind. Proy'!X187</f>
        <v>0</v>
      </c>
      <c r="N22" s="10">
        <f>+'24-02-017 Ind. Proy'!Y187</f>
        <v>0</v>
      </c>
      <c r="O22" s="10">
        <f>+'24-02-017 Ind. Proy'!Z187</f>
        <v>0</v>
      </c>
      <c r="P22" s="10">
        <f>+'24-02-017 Ind. Proy'!AA187</f>
        <v>0</v>
      </c>
      <c r="Q22" s="10">
        <f>+'24-02-017 Ind. Proy'!AB187</f>
        <v>0</v>
      </c>
      <c r="R22" s="10">
        <f>+'24-02-017 Ind. Proy'!AC187</f>
        <v>0</v>
      </c>
      <c r="S22" s="10">
        <f>+'24-02-017 Ind. Proy'!AD187</f>
        <v>0</v>
      </c>
      <c r="T22" s="10">
        <f>+'24-02-017 Ind. Proy'!AE187</f>
        <v>0</v>
      </c>
      <c r="U22" s="10">
        <f>+'24-02-017 Ind. Proy'!AF187</f>
        <v>0</v>
      </c>
      <c r="V22" s="10">
        <f>+'24-02-017 Ind. Proy'!AG187</f>
        <v>0</v>
      </c>
      <c r="W22" s="10">
        <f>+'24-02-017 Ind. Proy'!AH187</f>
        <v>0</v>
      </c>
      <c r="X22" s="49">
        <f>+'24-02-017 Ind. Proy'!AI187</f>
        <v>0</v>
      </c>
      <c r="Y22" s="49">
        <f>+'24-02-017 Ind. Proy'!AJ187</f>
        <v>0</v>
      </c>
    </row>
    <row r="23" spans="1:25" s="45" customFormat="1" ht="24.75" customHeight="1">
      <c r="A23" s="51" t="s">
        <v>72</v>
      </c>
      <c r="B23" s="10">
        <f>+'24-02-017 Ind. Proy'!J192</f>
        <v>4396076000</v>
      </c>
      <c r="C23" s="10">
        <f>+'24-02-017 Ind. Proy'!K192</f>
        <v>4396066000</v>
      </c>
      <c r="D23" s="10">
        <f>+'24-02-017 Ind. Proy'!M192</f>
        <v>0</v>
      </c>
      <c r="E23" s="10">
        <f>+'24-02-017 Ind. Proy'!N192</f>
        <v>0</v>
      </c>
      <c r="F23" s="10">
        <f>+'24-02-017 Ind. Proy'!O192</f>
        <v>0</v>
      </c>
      <c r="G23" s="10">
        <f>+'24-02-017 Ind. Proy'!R192</f>
        <v>0</v>
      </c>
      <c r="H23" s="10">
        <f>+'24-02-017 Ind. Proy'!S192</f>
        <v>4396066000</v>
      </c>
      <c r="I23" s="10">
        <f>+'24-02-017 Ind. Proy'!T192</f>
        <v>0</v>
      </c>
      <c r="J23" s="10">
        <f>+'24-02-017 Ind. Proy'!U192</f>
        <v>4396066000</v>
      </c>
      <c r="K23" s="10">
        <f>+'24-02-017 Ind. Proy'!V192</f>
        <v>0</v>
      </c>
      <c r="L23" s="10">
        <f>+'24-02-017 Ind. Proy'!W192</f>
        <v>0</v>
      </c>
      <c r="M23" s="10">
        <f>+'24-02-017 Ind. Proy'!X192</f>
        <v>0</v>
      </c>
      <c r="N23" s="10">
        <f>+'24-02-017 Ind. Proy'!Y192</f>
        <v>0</v>
      </c>
      <c r="O23" s="10">
        <f>+'24-02-017 Ind. Proy'!Z192</f>
        <v>0</v>
      </c>
      <c r="P23" s="10">
        <f>+'24-02-017 Ind. Proy'!AA192</f>
        <v>0</v>
      </c>
      <c r="Q23" s="10">
        <f>+'24-02-017 Ind. Proy'!AB192</f>
        <v>0</v>
      </c>
      <c r="R23" s="10">
        <f>+'24-02-017 Ind. Proy'!AC192</f>
        <v>0</v>
      </c>
      <c r="S23" s="10">
        <f>+'24-02-017 Ind. Proy'!AD192</f>
        <v>0</v>
      </c>
      <c r="T23" s="10">
        <f>+'24-02-017 Ind. Proy'!AE192</f>
        <v>0</v>
      </c>
      <c r="U23" s="10">
        <f>+'24-02-017 Ind. Proy'!AF192</f>
        <v>0</v>
      </c>
      <c r="V23" s="10">
        <f>+'24-02-017 Ind. Proy'!AG192</f>
        <v>0</v>
      </c>
      <c r="W23" s="10">
        <f>+'24-02-017 Ind. Proy'!AH192</f>
        <v>4396066000</v>
      </c>
      <c r="X23" s="49">
        <f>+'24-02-017 Ind. Proy'!AI192</f>
        <v>0.99999772524405861</v>
      </c>
      <c r="Y23" s="49">
        <f>+'24-02-017 Ind. Proy'!AJ192</f>
        <v>1</v>
      </c>
    </row>
    <row r="24" spans="1:25">
      <c r="A24" s="129" t="str">
        <f>"TOTAL ASIG."&amp;" "&amp;$A$5</f>
        <v>TOTAL ASIG. 24-02-017 "Programa Pro-empleo"</v>
      </c>
      <c r="B24" s="130">
        <f t="shared" ref="B24:W24" si="0">SUM(B8:B23)</f>
        <v>4396076000</v>
      </c>
      <c r="C24" s="130">
        <f t="shared" si="0"/>
        <v>4396066000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0</v>
      </c>
      <c r="H24" s="130">
        <f t="shared" si="0"/>
        <v>4396066000</v>
      </c>
      <c r="I24" s="130">
        <f t="shared" si="0"/>
        <v>0</v>
      </c>
      <c r="J24" s="130">
        <f t="shared" si="0"/>
        <v>4396066000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4396066000</v>
      </c>
      <c r="X24" s="131">
        <f>+'24-02-017 Ind. Proy'!AI193</f>
        <v>0.99999772524405861</v>
      </c>
      <c r="Y24" s="131">
        <f>'24-02-017 Ind. Proy'!AJ193</f>
        <v>1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208"/>
  <sheetViews>
    <sheetView zoomScaleNormal="100" workbookViewId="0">
      <pane xSplit="5" ySplit="7" topLeftCell="F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E195" sqref="E195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118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25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25" t="s">
        <v>22</v>
      </c>
      <c r="D7" s="156"/>
      <c r="E7" s="153"/>
      <c r="F7" s="156"/>
      <c r="G7" s="153"/>
      <c r="H7" s="124" t="s">
        <v>23</v>
      </c>
      <c r="I7" s="124" t="s">
        <v>24</v>
      </c>
      <c r="J7" s="159"/>
      <c r="K7" s="159"/>
      <c r="L7" s="153"/>
      <c r="M7" s="126" t="s">
        <v>25</v>
      </c>
      <c r="N7" s="126" t="s">
        <v>26</v>
      </c>
      <c r="O7" s="126" t="s">
        <v>27</v>
      </c>
      <c r="P7" s="153"/>
      <c r="Q7" s="156"/>
      <c r="R7" s="126" t="s">
        <v>28</v>
      </c>
      <c r="S7" s="126" t="s">
        <v>29</v>
      </c>
      <c r="T7" s="126" t="s">
        <v>30</v>
      </c>
      <c r="U7" s="159"/>
      <c r="V7" s="126" t="s">
        <v>31</v>
      </c>
      <c r="W7" s="126" t="s">
        <v>32</v>
      </c>
      <c r="X7" s="126" t="s">
        <v>33</v>
      </c>
      <c r="Y7" s="159"/>
      <c r="Z7" s="126" t="s">
        <v>34</v>
      </c>
      <c r="AA7" s="126" t="s">
        <v>35</v>
      </c>
      <c r="AB7" s="126" t="s">
        <v>36</v>
      </c>
      <c r="AC7" s="159"/>
      <c r="AD7" s="126" t="s">
        <v>37</v>
      </c>
      <c r="AE7" s="126" t="s">
        <v>38</v>
      </c>
      <c r="AF7" s="126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>
      <c r="A8" s="179" t="s">
        <v>42</v>
      </c>
      <c r="B8" s="180"/>
      <c r="C8" s="180"/>
      <c r="D8" s="180"/>
      <c r="E8" s="181"/>
      <c r="F8" s="17"/>
      <c r="G8" s="18"/>
      <c r="H8" s="19"/>
      <c r="I8" s="19"/>
      <c r="J8" s="7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hidden="1" customHeight="1" collapsed="1">
      <c r="A19" s="175" t="s">
        <v>43</v>
      </c>
      <c r="B19" s="176"/>
      <c r="C19" s="177"/>
      <c r="D19" s="177"/>
      <c r="E19" s="177"/>
      <c r="F19" s="177"/>
      <c r="G19" s="177"/>
      <c r="H19" s="177"/>
      <c r="I19" s="178"/>
      <c r="J19" s="70">
        <f>SUM(J9:J18)</f>
        <v>0</v>
      </c>
      <c r="K19" s="70">
        <f>SUM(K9:K18)</f>
        <v>0</v>
      </c>
      <c r="L19" s="80"/>
      <c r="M19" s="70">
        <f>SUM(M9:M18)</f>
        <v>0</v>
      </c>
      <c r="N19" s="70">
        <f>SUM(N9:N18)</f>
        <v>0</v>
      </c>
      <c r="O19" s="70">
        <f>SUM(O9:O18)</f>
        <v>0</v>
      </c>
      <c r="P19" s="73"/>
      <c r="Q19" s="81"/>
      <c r="R19" s="70">
        <f t="shared" ref="R19:AH19" si="7">SUM(R9:R18)</f>
        <v>0</v>
      </c>
      <c r="S19" s="70">
        <f t="shared" si="7"/>
        <v>0</v>
      </c>
      <c r="T19" s="70">
        <f t="shared" si="7"/>
        <v>0</v>
      </c>
      <c r="U19" s="70">
        <f>SUM(U9:U18)</f>
        <v>0</v>
      </c>
      <c r="V19" s="70">
        <f t="shared" si="7"/>
        <v>0</v>
      </c>
      <c r="W19" s="70">
        <f t="shared" si="7"/>
        <v>0</v>
      </c>
      <c r="X19" s="70">
        <f t="shared" si="7"/>
        <v>0</v>
      </c>
      <c r="Y19" s="70">
        <f t="shared" si="7"/>
        <v>0</v>
      </c>
      <c r="Z19" s="70">
        <f t="shared" si="7"/>
        <v>0</v>
      </c>
      <c r="AA19" s="70">
        <f t="shared" si="7"/>
        <v>0</v>
      </c>
      <c r="AB19" s="70">
        <f t="shared" si="7"/>
        <v>0</v>
      </c>
      <c r="AC19" s="70">
        <f t="shared" si="7"/>
        <v>0</v>
      </c>
      <c r="AD19" s="70">
        <f t="shared" si="7"/>
        <v>0</v>
      </c>
      <c r="AE19" s="70">
        <f t="shared" si="7"/>
        <v>0</v>
      </c>
      <c r="AF19" s="70">
        <f t="shared" si="7"/>
        <v>0</v>
      </c>
      <c r="AG19" s="70">
        <f t="shared" si="7"/>
        <v>0</v>
      </c>
      <c r="AH19" s="70">
        <f t="shared" si="7"/>
        <v>0</v>
      </c>
      <c r="AI19" s="74">
        <f>IF(ISERROR(AH19/J19),0,AH19/J19)</f>
        <v>0</v>
      </c>
      <c r="AJ19" s="74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>
      <c r="A20" s="182" t="s">
        <v>44</v>
      </c>
      <c r="B20" s="183"/>
      <c r="C20" s="183"/>
      <c r="D20" s="183"/>
      <c r="E20" s="184"/>
      <c r="F20" s="17"/>
      <c r="G20" s="18"/>
      <c r="H20" s="19"/>
      <c r="I20" s="19"/>
      <c r="J20" s="7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hidden="1" customHeight="1" collapsed="1">
      <c r="A31" s="175" t="s">
        <v>45</v>
      </c>
      <c r="B31" s="176"/>
      <c r="C31" s="177"/>
      <c r="D31" s="177"/>
      <c r="E31" s="177"/>
      <c r="F31" s="177"/>
      <c r="G31" s="177"/>
      <c r="H31" s="177"/>
      <c r="I31" s="178"/>
      <c r="J31" s="70">
        <f>SUM(J21:J30)</f>
        <v>0</v>
      </c>
      <c r="K31" s="70">
        <f>SUM(K21:K30)</f>
        <v>0</v>
      </c>
      <c r="L31" s="80"/>
      <c r="M31" s="70">
        <f>SUM(M21:M30)</f>
        <v>0</v>
      </c>
      <c r="N31" s="70">
        <f>SUM(N21:N30)</f>
        <v>0</v>
      </c>
      <c r="O31" s="70">
        <f>SUM(O21:O30)</f>
        <v>0</v>
      </c>
      <c r="P31" s="73"/>
      <c r="Q31" s="81"/>
      <c r="R31" s="70">
        <f t="shared" ref="R31:AH31" si="15">SUM(R21:R30)</f>
        <v>0</v>
      </c>
      <c r="S31" s="70">
        <f t="shared" si="15"/>
        <v>0</v>
      </c>
      <c r="T31" s="70">
        <f t="shared" si="15"/>
        <v>0</v>
      </c>
      <c r="U31" s="70">
        <f t="shared" si="15"/>
        <v>0</v>
      </c>
      <c r="V31" s="70">
        <f t="shared" si="15"/>
        <v>0</v>
      </c>
      <c r="W31" s="70">
        <f t="shared" si="15"/>
        <v>0</v>
      </c>
      <c r="X31" s="70">
        <f t="shared" si="15"/>
        <v>0</v>
      </c>
      <c r="Y31" s="70">
        <f t="shared" si="15"/>
        <v>0</v>
      </c>
      <c r="Z31" s="70">
        <f t="shared" si="15"/>
        <v>0</v>
      </c>
      <c r="AA31" s="70">
        <f t="shared" si="15"/>
        <v>0</v>
      </c>
      <c r="AB31" s="70">
        <f t="shared" si="15"/>
        <v>0</v>
      </c>
      <c r="AC31" s="70">
        <f t="shared" si="15"/>
        <v>0</v>
      </c>
      <c r="AD31" s="70">
        <f t="shared" si="15"/>
        <v>0</v>
      </c>
      <c r="AE31" s="70">
        <f t="shared" si="15"/>
        <v>0</v>
      </c>
      <c r="AF31" s="70">
        <f t="shared" si="15"/>
        <v>0</v>
      </c>
      <c r="AG31" s="70">
        <f t="shared" si="15"/>
        <v>0</v>
      </c>
      <c r="AH31" s="70">
        <f t="shared" si="15"/>
        <v>0</v>
      </c>
      <c r="AI31" s="74">
        <f>IF(ISERROR(AH31/J31),0,AH31/J31)</f>
        <v>0</v>
      </c>
      <c r="AJ31" s="74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>
      <c r="A32" s="182" t="s">
        <v>46</v>
      </c>
      <c r="B32" s="183"/>
      <c r="C32" s="183"/>
      <c r="D32" s="183"/>
      <c r="E32" s="184"/>
      <c r="F32" s="17"/>
      <c r="G32" s="18"/>
      <c r="H32" s="19"/>
      <c r="I32" s="19"/>
      <c r="J32" s="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hidden="1" customHeight="1" collapsed="1">
      <c r="A43" s="175" t="s">
        <v>47</v>
      </c>
      <c r="B43" s="176"/>
      <c r="C43" s="177"/>
      <c r="D43" s="177"/>
      <c r="E43" s="177"/>
      <c r="F43" s="177"/>
      <c r="G43" s="177"/>
      <c r="H43" s="177"/>
      <c r="I43" s="178"/>
      <c r="J43" s="70">
        <f>SUM(J33:J42)</f>
        <v>0</v>
      </c>
      <c r="K43" s="70">
        <f>SUM(K33:K42)</f>
        <v>0</v>
      </c>
      <c r="L43" s="80"/>
      <c r="M43" s="70">
        <f>SUM(M33:M42)</f>
        <v>0</v>
      </c>
      <c r="N43" s="70">
        <f>SUM(N33:N42)</f>
        <v>0</v>
      </c>
      <c r="O43" s="70">
        <f>SUM(O33:O42)</f>
        <v>0</v>
      </c>
      <c r="P43" s="73"/>
      <c r="Q43" s="81"/>
      <c r="R43" s="70">
        <f t="shared" ref="R43:AH43" si="23">SUM(R33:R42)</f>
        <v>0</v>
      </c>
      <c r="S43" s="70">
        <f t="shared" si="23"/>
        <v>0</v>
      </c>
      <c r="T43" s="70">
        <f t="shared" si="23"/>
        <v>0</v>
      </c>
      <c r="U43" s="70">
        <f t="shared" si="23"/>
        <v>0</v>
      </c>
      <c r="V43" s="70">
        <f t="shared" si="23"/>
        <v>0</v>
      </c>
      <c r="W43" s="70">
        <f t="shared" si="23"/>
        <v>0</v>
      </c>
      <c r="X43" s="70">
        <f t="shared" si="23"/>
        <v>0</v>
      </c>
      <c r="Y43" s="70">
        <f t="shared" si="23"/>
        <v>0</v>
      </c>
      <c r="Z43" s="70">
        <f t="shared" si="23"/>
        <v>0</v>
      </c>
      <c r="AA43" s="70">
        <f t="shared" si="23"/>
        <v>0</v>
      </c>
      <c r="AB43" s="70">
        <f t="shared" si="23"/>
        <v>0</v>
      </c>
      <c r="AC43" s="70">
        <f t="shared" si="23"/>
        <v>0</v>
      </c>
      <c r="AD43" s="70">
        <f t="shared" si="23"/>
        <v>0</v>
      </c>
      <c r="AE43" s="70">
        <f t="shared" si="23"/>
        <v>0</v>
      </c>
      <c r="AF43" s="70">
        <f t="shared" si="23"/>
        <v>0</v>
      </c>
      <c r="AG43" s="70">
        <f t="shared" si="23"/>
        <v>0</v>
      </c>
      <c r="AH43" s="70">
        <f t="shared" si="23"/>
        <v>0</v>
      </c>
      <c r="AI43" s="74">
        <f>IF(ISERROR(AH43/J43),0,AH43/J43)</f>
        <v>0</v>
      </c>
      <c r="AJ43" s="74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>
      <c r="A44" s="182" t="s">
        <v>48</v>
      </c>
      <c r="B44" s="183"/>
      <c r="C44" s="183"/>
      <c r="D44" s="183"/>
      <c r="E44" s="184"/>
      <c r="F44" s="17"/>
      <c r="G44" s="18"/>
      <c r="H44" s="19"/>
      <c r="I44" s="19"/>
      <c r="J44" s="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hidden="1" customHeight="1" collapsed="1">
      <c r="A55" s="175" t="s">
        <v>49</v>
      </c>
      <c r="B55" s="176"/>
      <c r="C55" s="177"/>
      <c r="D55" s="177"/>
      <c r="E55" s="177"/>
      <c r="F55" s="177"/>
      <c r="G55" s="177"/>
      <c r="H55" s="177"/>
      <c r="I55" s="178"/>
      <c r="J55" s="70">
        <f>SUM(J45:J54)</f>
        <v>0</v>
      </c>
      <c r="K55" s="70">
        <f>SUM(K45:K54)</f>
        <v>0</v>
      </c>
      <c r="L55" s="80"/>
      <c r="M55" s="70">
        <f>SUM(M45:M54)</f>
        <v>0</v>
      </c>
      <c r="N55" s="70">
        <f>SUM(N45:N54)</f>
        <v>0</v>
      </c>
      <c r="O55" s="70">
        <f>SUM(O45:O54)</f>
        <v>0</v>
      </c>
      <c r="P55" s="73"/>
      <c r="Q55" s="81"/>
      <c r="R55" s="70">
        <f t="shared" ref="R55:AH55" si="31">SUM(R45:R54)</f>
        <v>0</v>
      </c>
      <c r="S55" s="70">
        <f t="shared" si="31"/>
        <v>0</v>
      </c>
      <c r="T55" s="70">
        <f t="shared" si="31"/>
        <v>0</v>
      </c>
      <c r="U55" s="70">
        <f t="shared" si="31"/>
        <v>0</v>
      </c>
      <c r="V55" s="70">
        <f t="shared" si="31"/>
        <v>0</v>
      </c>
      <c r="W55" s="70">
        <f t="shared" si="31"/>
        <v>0</v>
      </c>
      <c r="X55" s="70">
        <f t="shared" si="31"/>
        <v>0</v>
      </c>
      <c r="Y55" s="70">
        <f t="shared" si="31"/>
        <v>0</v>
      </c>
      <c r="Z55" s="70">
        <f t="shared" si="31"/>
        <v>0</v>
      </c>
      <c r="AA55" s="70">
        <f t="shared" si="31"/>
        <v>0</v>
      </c>
      <c r="AB55" s="70">
        <f t="shared" si="31"/>
        <v>0</v>
      </c>
      <c r="AC55" s="70">
        <f t="shared" si="31"/>
        <v>0</v>
      </c>
      <c r="AD55" s="70">
        <f t="shared" si="31"/>
        <v>0</v>
      </c>
      <c r="AE55" s="70">
        <f t="shared" si="31"/>
        <v>0</v>
      </c>
      <c r="AF55" s="70">
        <f t="shared" si="31"/>
        <v>0</v>
      </c>
      <c r="AG55" s="70">
        <f t="shared" si="31"/>
        <v>0</v>
      </c>
      <c r="AH55" s="70">
        <f t="shared" si="31"/>
        <v>0</v>
      </c>
      <c r="AI55" s="74">
        <f>IF(ISERROR(AH55/J55),0,AH55/J55)</f>
        <v>0</v>
      </c>
      <c r="AJ55" s="74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>
      <c r="A56" s="182" t="s">
        <v>50</v>
      </c>
      <c r="B56" s="183"/>
      <c r="C56" s="183"/>
      <c r="D56" s="183"/>
      <c r="E56" s="184"/>
      <c r="F56" s="17"/>
      <c r="G56" s="18"/>
      <c r="H56" s="19"/>
      <c r="I56" s="19"/>
      <c r="J56" s="7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6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6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hidden="1" customHeight="1" collapsed="1">
      <c r="A67" s="175" t="s">
        <v>51</v>
      </c>
      <c r="B67" s="176"/>
      <c r="C67" s="177"/>
      <c r="D67" s="177"/>
      <c r="E67" s="177"/>
      <c r="F67" s="177"/>
      <c r="G67" s="177"/>
      <c r="H67" s="177"/>
      <c r="I67" s="178"/>
      <c r="J67" s="70">
        <f>SUM(J57:J66)</f>
        <v>0</v>
      </c>
      <c r="K67" s="70">
        <f>SUM(K57:K66)</f>
        <v>0</v>
      </c>
      <c r="L67" s="80"/>
      <c r="M67" s="70">
        <f>SUM(M57:M66)</f>
        <v>0</v>
      </c>
      <c r="N67" s="70">
        <f>SUM(N57:N66)</f>
        <v>0</v>
      </c>
      <c r="O67" s="70">
        <f>SUM(O57:O66)</f>
        <v>0</v>
      </c>
      <c r="P67" s="73"/>
      <c r="Q67" s="81"/>
      <c r="R67" s="70">
        <f t="shared" ref="R67:AH67" si="39">SUM(R57:R66)</f>
        <v>0</v>
      </c>
      <c r="S67" s="70">
        <f t="shared" si="39"/>
        <v>0</v>
      </c>
      <c r="T67" s="70">
        <f t="shared" si="39"/>
        <v>0</v>
      </c>
      <c r="U67" s="70">
        <f t="shared" si="39"/>
        <v>0</v>
      </c>
      <c r="V67" s="70">
        <f t="shared" si="39"/>
        <v>0</v>
      </c>
      <c r="W67" s="70">
        <f t="shared" si="39"/>
        <v>0</v>
      </c>
      <c r="X67" s="70">
        <f t="shared" si="39"/>
        <v>0</v>
      </c>
      <c r="Y67" s="70">
        <f t="shared" si="39"/>
        <v>0</v>
      </c>
      <c r="Z67" s="70">
        <f t="shared" si="39"/>
        <v>0</v>
      </c>
      <c r="AA67" s="70">
        <f t="shared" si="39"/>
        <v>0</v>
      </c>
      <c r="AB67" s="70">
        <f t="shared" si="39"/>
        <v>0</v>
      </c>
      <c r="AC67" s="70">
        <f t="shared" si="39"/>
        <v>0</v>
      </c>
      <c r="AD67" s="70">
        <f t="shared" si="39"/>
        <v>0</v>
      </c>
      <c r="AE67" s="70">
        <f t="shared" si="39"/>
        <v>0</v>
      </c>
      <c r="AF67" s="70">
        <f t="shared" si="39"/>
        <v>0</v>
      </c>
      <c r="AG67" s="70">
        <f t="shared" si="39"/>
        <v>0</v>
      </c>
      <c r="AH67" s="70">
        <f t="shared" si="39"/>
        <v>0</v>
      </c>
      <c r="AI67" s="74">
        <f>IF(ISERROR(AH67/J67),0,AH67/J67)</f>
        <v>0</v>
      </c>
      <c r="AJ67" s="74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>
      <c r="A68" s="182" t="s">
        <v>52</v>
      </c>
      <c r="B68" s="183"/>
      <c r="C68" s="183"/>
      <c r="D68" s="183"/>
      <c r="E68" s="184"/>
      <c r="F68" s="17"/>
      <c r="G68" s="18"/>
      <c r="H68" s="19"/>
      <c r="I68" s="19"/>
      <c r="J68" s="7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5" customFormat="1" ht="12.75" hidden="1" customHeight="1" collapsed="1">
      <c r="A79" s="175" t="s">
        <v>53</v>
      </c>
      <c r="B79" s="176"/>
      <c r="C79" s="177"/>
      <c r="D79" s="177"/>
      <c r="E79" s="177"/>
      <c r="F79" s="177"/>
      <c r="G79" s="177"/>
      <c r="H79" s="177"/>
      <c r="I79" s="178"/>
      <c r="J79" s="70">
        <f>SUM(J69:J78)</f>
        <v>0</v>
      </c>
      <c r="K79" s="70">
        <f>SUM(K69:K78)</f>
        <v>0</v>
      </c>
      <c r="L79" s="80"/>
      <c r="M79" s="70">
        <f>SUM(M69:M78)</f>
        <v>0</v>
      </c>
      <c r="N79" s="70">
        <f>SUM(N69:N78)</f>
        <v>0</v>
      </c>
      <c r="O79" s="70">
        <f>SUM(O69:O78)</f>
        <v>0</v>
      </c>
      <c r="P79" s="73"/>
      <c r="Q79" s="81"/>
      <c r="R79" s="70">
        <f t="shared" ref="R79:AH79" si="47">SUM(R69:R78)</f>
        <v>0</v>
      </c>
      <c r="S79" s="70">
        <f t="shared" si="47"/>
        <v>0</v>
      </c>
      <c r="T79" s="70">
        <f t="shared" si="47"/>
        <v>0</v>
      </c>
      <c r="U79" s="70">
        <f t="shared" si="47"/>
        <v>0</v>
      </c>
      <c r="V79" s="70">
        <f t="shared" si="47"/>
        <v>0</v>
      </c>
      <c r="W79" s="70">
        <f t="shared" si="47"/>
        <v>0</v>
      </c>
      <c r="X79" s="70">
        <f t="shared" si="47"/>
        <v>0</v>
      </c>
      <c r="Y79" s="70">
        <f t="shared" si="47"/>
        <v>0</v>
      </c>
      <c r="Z79" s="70">
        <f t="shared" si="47"/>
        <v>0</v>
      </c>
      <c r="AA79" s="70">
        <f t="shared" si="47"/>
        <v>0</v>
      </c>
      <c r="AB79" s="70">
        <f t="shared" si="47"/>
        <v>0</v>
      </c>
      <c r="AC79" s="70">
        <f t="shared" si="47"/>
        <v>0</v>
      </c>
      <c r="AD79" s="70">
        <f t="shared" si="47"/>
        <v>0</v>
      </c>
      <c r="AE79" s="70">
        <f t="shared" si="47"/>
        <v>0</v>
      </c>
      <c r="AF79" s="70">
        <f t="shared" si="47"/>
        <v>0</v>
      </c>
      <c r="AG79" s="70">
        <f t="shared" si="47"/>
        <v>0</v>
      </c>
      <c r="AH79" s="70">
        <f t="shared" si="47"/>
        <v>0</v>
      </c>
      <c r="AI79" s="74">
        <f>IF(ISERROR(AH79/J79),0,AH79/J79)</f>
        <v>0</v>
      </c>
      <c r="AJ79" s="74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>
      <c r="A80" s="182" t="s">
        <v>54</v>
      </c>
      <c r="B80" s="183"/>
      <c r="C80" s="183"/>
      <c r="D80" s="183"/>
      <c r="E80" s="184"/>
      <c r="F80" s="17"/>
      <c r="G80" s="18"/>
      <c r="H80" s="19"/>
      <c r="I80" s="19"/>
      <c r="J80" s="7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5" customFormat="1" ht="12.75" hidden="1" customHeight="1" collapsed="1">
      <c r="A91" s="175" t="s">
        <v>55</v>
      </c>
      <c r="B91" s="176"/>
      <c r="C91" s="177"/>
      <c r="D91" s="177"/>
      <c r="E91" s="177"/>
      <c r="F91" s="177"/>
      <c r="G91" s="177"/>
      <c r="H91" s="177"/>
      <c r="I91" s="178"/>
      <c r="J91" s="70">
        <f>SUM(J81:J90)</f>
        <v>0</v>
      </c>
      <c r="K91" s="70">
        <f>SUM(K81:K90)</f>
        <v>0</v>
      </c>
      <c r="L91" s="80"/>
      <c r="M91" s="70">
        <f>SUM(M81:M90)</f>
        <v>0</v>
      </c>
      <c r="N91" s="70">
        <f>SUM(N81:N90)</f>
        <v>0</v>
      </c>
      <c r="O91" s="70">
        <f>SUM(O81:O90)</f>
        <v>0</v>
      </c>
      <c r="P91" s="73"/>
      <c r="Q91" s="81"/>
      <c r="R91" s="70">
        <f t="shared" ref="R91:AH91" si="55">SUM(R81:R90)</f>
        <v>0</v>
      </c>
      <c r="S91" s="70">
        <f t="shared" si="55"/>
        <v>0</v>
      </c>
      <c r="T91" s="70">
        <f t="shared" si="55"/>
        <v>0</v>
      </c>
      <c r="U91" s="70">
        <f t="shared" si="55"/>
        <v>0</v>
      </c>
      <c r="V91" s="70">
        <f t="shared" si="55"/>
        <v>0</v>
      </c>
      <c r="W91" s="70">
        <f t="shared" si="55"/>
        <v>0</v>
      </c>
      <c r="X91" s="70">
        <f t="shared" si="55"/>
        <v>0</v>
      </c>
      <c r="Y91" s="70">
        <f t="shared" si="55"/>
        <v>0</v>
      </c>
      <c r="Z91" s="70">
        <f t="shared" si="55"/>
        <v>0</v>
      </c>
      <c r="AA91" s="70">
        <f t="shared" si="55"/>
        <v>0</v>
      </c>
      <c r="AB91" s="70">
        <f t="shared" si="55"/>
        <v>0</v>
      </c>
      <c r="AC91" s="70">
        <f t="shared" si="55"/>
        <v>0</v>
      </c>
      <c r="AD91" s="70">
        <f t="shared" si="55"/>
        <v>0</v>
      </c>
      <c r="AE91" s="70">
        <f t="shared" si="55"/>
        <v>0</v>
      </c>
      <c r="AF91" s="70">
        <f t="shared" si="55"/>
        <v>0</v>
      </c>
      <c r="AG91" s="70">
        <f t="shared" si="55"/>
        <v>0</v>
      </c>
      <c r="AH91" s="70">
        <f t="shared" si="55"/>
        <v>0</v>
      </c>
      <c r="AI91" s="74">
        <f>IF(ISERROR(AH91/J91),0,AH91/J91)</f>
        <v>0</v>
      </c>
      <c r="AJ91" s="74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>
      <c r="A92" s="182" t="s">
        <v>56</v>
      </c>
      <c r="B92" s="183"/>
      <c r="C92" s="183"/>
      <c r="D92" s="183"/>
      <c r="E92" s="184"/>
      <c r="F92" s="17"/>
      <c r="G92" s="18"/>
      <c r="H92" s="19"/>
      <c r="I92" s="19"/>
      <c r="J92" s="7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5" customFormat="1" ht="12.75" hidden="1" customHeight="1" collapsed="1">
      <c r="A103" s="175" t="s">
        <v>57</v>
      </c>
      <c r="B103" s="176"/>
      <c r="C103" s="177"/>
      <c r="D103" s="177"/>
      <c r="E103" s="177"/>
      <c r="F103" s="177"/>
      <c r="G103" s="177"/>
      <c r="H103" s="177"/>
      <c r="I103" s="178"/>
      <c r="J103" s="70">
        <f>SUM(J93:J102)</f>
        <v>0</v>
      </c>
      <c r="K103" s="70">
        <f>SUM(K93:K102)</f>
        <v>0</v>
      </c>
      <c r="L103" s="80"/>
      <c r="M103" s="70">
        <f>SUM(M93:M102)</f>
        <v>0</v>
      </c>
      <c r="N103" s="70">
        <f>SUM(N93:N102)</f>
        <v>0</v>
      </c>
      <c r="O103" s="70">
        <f>SUM(O93:O102)</f>
        <v>0</v>
      </c>
      <c r="P103" s="73"/>
      <c r="Q103" s="81"/>
      <c r="R103" s="70">
        <f t="shared" ref="R103:AH103" si="63">SUM(R93:R102)</f>
        <v>0</v>
      </c>
      <c r="S103" s="70">
        <f t="shared" si="63"/>
        <v>0</v>
      </c>
      <c r="T103" s="70">
        <f t="shared" si="63"/>
        <v>0</v>
      </c>
      <c r="U103" s="70">
        <f t="shared" si="63"/>
        <v>0</v>
      </c>
      <c r="V103" s="70">
        <f t="shared" si="63"/>
        <v>0</v>
      </c>
      <c r="W103" s="70">
        <f t="shared" si="63"/>
        <v>0</v>
      </c>
      <c r="X103" s="70">
        <f t="shared" si="63"/>
        <v>0</v>
      </c>
      <c r="Y103" s="70">
        <f t="shared" si="63"/>
        <v>0</v>
      </c>
      <c r="Z103" s="70">
        <f t="shared" si="63"/>
        <v>0</v>
      </c>
      <c r="AA103" s="70">
        <f t="shared" si="63"/>
        <v>0</v>
      </c>
      <c r="AB103" s="70">
        <f t="shared" si="63"/>
        <v>0</v>
      </c>
      <c r="AC103" s="70">
        <f t="shared" si="63"/>
        <v>0</v>
      </c>
      <c r="AD103" s="70">
        <f t="shared" si="63"/>
        <v>0</v>
      </c>
      <c r="AE103" s="70">
        <f t="shared" si="63"/>
        <v>0</v>
      </c>
      <c r="AF103" s="70">
        <f t="shared" si="63"/>
        <v>0</v>
      </c>
      <c r="AG103" s="70">
        <f t="shared" si="63"/>
        <v>0</v>
      </c>
      <c r="AH103" s="70">
        <f t="shared" si="63"/>
        <v>0</v>
      </c>
      <c r="AI103" s="74">
        <f>IF(ISERROR(AH103/J103),0,AH103/J103)</f>
        <v>0</v>
      </c>
      <c r="AJ103" s="74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>
      <c r="A104" s="182" t="s">
        <v>58</v>
      </c>
      <c r="B104" s="183"/>
      <c r="C104" s="183"/>
      <c r="D104" s="183"/>
      <c r="E104" s="184"/>
      <c r="F104" s="17"/>
      <c r="G104" s="18"/>
      <c r="H104" s="19"/>
      <c r="I104" s="19"/>
      <c r="J104" s="7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6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5" customFormat="1" ht="12.75" hidden="1" customHeight="1" collapsed="1">
      <c r="A115" s="175" t="s">
        <v>59</v>
      </c>
      <c r="B115" s="176"/>
      <c r="C115" s="177"/>
      <c r="D115" s="177"/>
      <c r="E115" s="177"/>
      <c r="F115" s="177"/>
      <c r="G115" s="177"/>
      <c r="H115" s="177"/>
      <c r="I115" s="178"/>
      <c r="J115" s="70">
        <f>SUM(J105:J114)</f>
        <v>0</v>
      </c>
      <c r="K115" s="70">
        <f>SUM(K105:K114)</f>
        <v>0</v>
      </c>
      <c r="L115" s="80"/>
      <c r="M115" s="70">
        <f>SUM(M105:M114)</f>
        <v>0</v>
      </c>
      <c r="N115" s="70">
        <f>SUM(N105:N114)</f>
        <v>0</v>
      </c>
      <c r="O115" s="70">
        <f>SUM(O105:O114)</f>
        <v>0</v>
      </c>
      <c r="P115" s="73"/>
      <c r="Q115" s="81"/>
      <c r="R115" s="70">
        <f t="shared" ref="R115:AH115" si="71">SUM(R105:R114)</f>
        <v>0</v>
      </c>
      <c r="S115" s="70">
        <f t="shared" si="71"/>
        <v>0</v>
      </c>
      <c r="T115" s="70">
        <f t="shared" si="71"/>
        <v>0</v>
      </c>
      <c r="U115" s="70">
        <f t="shared" si="71"/>
        <v>0</v>
      </c>
      <c r="V115" s="70">
        <f t="shared" si="71"/>
        <v>0</v>
      </c>
      <c r="W115" s="70">
        <f t="shared" si="71"/>
        <v>0</v>
      </c>
      <c r="X115" s="70">
        <f t="shared" si="71"/>
        <v>0</v>
      </c>
      <c r="Y115" s="70">
        <f t="shared" si="71"/>
        <v>0</v>
      </c>
      <c r="Z115" s="70">
        <f t="shared" si="71"/>
        <v>0</v>
      </c>
      <c r="AA115" s="70">
        <f t="shared" si="71"/>
        <v>0</v>
      </c>
      <c r="AB115" s="70">
        <f t="shared" si="71"/>
        <v>0</v>
      </c>
      <c r="AC115" s="70">
        <f t="shared" si="71"/>
        <v>0</v>
      </c>
      <c r="AD115" s="70">
        <f t="shared" si="71"/>
        <v>0</v>
      </c>
      <c r="AE115" s="70">
        <f t="shared" si="71"/>
        <v>0</v>
      </c>
      <c r="AF115" s="70">
        <f t="shared" si="71"/>
        <v>0</v>
      </c>
      <c r="AG115" s="70">
        <f t="shared" si="71"/>
        <v>0</v>
      </c>
      <c r="AH115" s="70">
        <f t="shared" si="71"/>
        <v>0</v>
      </c>
      <c r="AI115" s="74">
        <f>IF(ISERROR(AH115/J115),0,AH115/J115)</f>
        <v>0</v>
      </c>
      <c r="AJ115" s="74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>
      <c r="A116" s="182" t="s">
        <v>60</v>
      </c>
      <c r="B116" s="183"/>
      <c r="C116" s="183"/>
      <c r="D116" s="183"/>
      <c r="E116" s="184"/>
      <c r="F116" s="17"/>
      <c r="G116" s="18"/>
      <c r="H116" s="19"/>
      <c r="I116" s="19"/>
      <c r="J116" s="7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6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5" customFormat="1" ht="12.75" hidden="1" customHeight="1" collapsed="1">
      <c r="A127" s="175" t="s">
        <v>61</v>
      </c>
      <c r="B127" s="176"/>
      <c r="C127" s="177"/>
      <c r="D127" s="177"/>
      <c r="E127" s="177"/>
      <c r="F127" s="177"/>
      <c r="G127" s="177"/>
      <c r="H127" s="177"/>
      <c r="I127" s="178"/>
      <c r="J127" s="70">
        <f>SUM(J117:J126)</f>
        <v>0</v>
      </c>
      <c r="K127" s="70">
        <f>SUM(K117:K126)</f>
        <v>0</v>
      </c>
      <c r="L127" s="80"/>
      <c r="M127" s="70">
        <f>SUM(M117:M126)</f>
        <v>0</v>
      </c>
      <c r="N127" s="70">
        <f>SUM(N117:N126)</f>
        <v>0</v>
      </c>
      <c r="O127" s="70">
        <f>SUM(O117:O126)</f>
        <v>0</v>
      </c>
      <c r="P127" s="73"/>
      <c r="Q127" s="81"/>
      <c r="R127" s="70">
        <f t="shared" ref="R127:AH127" si="79">SUM(R117:R126)</f>
        <v>0</v>
      </c>
      <c r="S127" s="70">
        <f t="shared" si="79"/>
        <v>0</v>
      </c>
      <c r="T127" s="70">
        <f t="shared" si="79"/>
        <v>0</v>
      </c>
      <c r="U127" s="70">
        <f t="shared" si="79"/>
        <v>0</v>
      </c>
      <c r="V127" s="70">
        <f t="shared" si="79"/>
        <v>0</v>
      </c>
      <c r="W127" s="70">
        <f t="shared" si="79"/>
        <v>0</v>
      </c>
      <c r="X127" s="70">
        <f t="shared" si="79"/>
        <v>0</v>
      </c>
      <c r="Y127" s="70">
        <f t="shared" si="79"/>
        <v>0</v>
      </c>
      <c r="Z127" s="70">
        <f t="shared" si="79"/>
        <v>0</v>
      </c>
      <c r="AA127" s="70">
        <f t="shared" si="79"/>
        <v>0</v>
      </c>
      <c r="AB127" s="70">
        <f t="shared" si="79"/>
        <v>0</v>
      </c>
      <c r="AC127" s="70">
        <f t="shared" si="79"/>
        <v>0</v>
      </c>
      <c r="AD127" s="70">
        <f t="shared" si="79"/>
        <v>0</v>
      </c>
      <c r="AE127" s="70">
        <f t="shared" si="79"/>
        <v>0</v>
      </c>
      <c r="AF127" s="70">
        <f t="shared" si="79"/>
        <v>0</v>
      </c>
      <c r="AG127" s="70">
        <f t="shared" si="79"/>
        <v>0</v>
      </c>
      <c r="AH127" s="70">
        <f t="shared" si="79"/>
        <v>0</v>
      </c>
      <c r="AI127" s="74">
        <f>IF(ISERROR(AH127/J127),0,AH127/J127)</f>
        <v>0</v>
      </c>
      <c r="AJ127" s="74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>
      <c r="A128" s="182" t="s">
        <v>62</v>
      </c>
      <c r="B128" s="183"/>
      <c r="C128" s="183"/>
      <c r="D128" s="183"/>
      <c r="E128" s="184"/>
      <c r="F128" s="17"/>
      <c r="G128" s="18"/>
      <c r="H128" s="19"/>
      <c r="I128" s="19"/>
      <c r="J128" s="7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5" customFormat="1" ht="12.75" hidden="1" customHeight="1" collapsed="1">
      <c r="A139" s="185" t="s">
        <v>63</v>
      </c>
      <c r="B139" s="185"/>
      <c r="C139" s="185"/>
      <c r="D139" s="185"/>
      <c r="E139" s="185"/>
      <c r="F139" s="185"/>
      <c r="G139" s="185"/>
      <c r="H139" s="185"/>
      <c r="I139" s="185"/>
      <c r="J139" s="70">
        <v>0</v>
      </c>
      <c r="K139" s="70">
        <v>0</v>
      </c>
      <c r="L139" s="80"/>
      <c r="M139" s="70">
        <f>SUM(M129:M138)</f>
        <v>0</v>
      </c>
      <c r="N139" s="70">
        <f>SUM(N129:N138)</f>
        <v>0</v>
      </c>
      <c r="O139" s="70">
        <f>SUM(O129:O138)</f>
        <v>0</v>
      </c>
      <c r="P139" s="73"/>
      <c r="Q139" s="81"/>
      <c r="R139" s="70">
        <f t="shared" ref="R139:AH139" si="87">SUM(R129:R138)</f>
        <v>0</v>
      </c>
      <c r="S139" s="70">
        <f t="shared" si="87"/>
        <v>0</v>
      </c>
      <c r="T139" s="70">
        <f t="shared" si="87"/>
        <v>0</v>
      </c>
      <c r="U139" s="70">
        <f t="shared" si="87"/>
        <v>0</v>
      </c>
      <c r="V139" s="70">
        <f t="shared" si="87"/>
        <v>0</v>
      </c>
      <c r="W139" s="70">
        <f t="shared" si="87"/>
        <v>0</v>
      </c>
      <c r="X139" s="70">
        <f t="shared" si="87"/>
        <v>0</v>
      </c>
      <c r="Y139" s="70">
        <f t="shared" si="87"/>
        <v>0</v>
      </c>
      <c r="Z139" s="70">
        <f t="shared" si="87"/>
        <v>0</v>
      </c>
      <c r="AA139" s="70">
        <f t="shared" si="87"/>
        <v>0</v>
      </c>
      <c r="AB139" s="70">
        <f t="shared" si="87"/>
        <v>0</v>
      </c>
      <c r="AC139" s="70">
        <f t="shared" si="87"/>
        <v>0</v>
      </c>
      <c r="AD139" s="70">
        <f t="shared" si="87"/>
        <v>0</v>
      </c>
      <c r="AE139" s="70">
        <f t="shared" si="87"/>
        <v>0</v>
      </c>
      <c r="AF139" s="70">
        <f t="shared" si="87"/>
        <v>0</v>
      </c>
      <c r="AG139" s="70">
        <f t="shared" si="87"/>
        <v>0</v>
      </c>
      <c r="AH139" s="70">
        <f t="shared" si="87"/>
        <v>0</v>
      </c>
      <c r="AI139" s="74">
        <f>IF(ISERROR(AH139/J139),0,AH139/J139)</f>
        <v>0</v>
      </c>
      <c r="AJ139" s="74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>
      <c r="A140" s="186" t="s">
        <v>64</v>
      </c>
      <c r="B140" s="187"/>
      <c r="C140" s="187"/>
      <c r="D140" s="187"/>
      <c r="E140" s="188"/>
      <c r="F140" s="42"/>
      <c r="G140" s="43"/>
      <c r="H140" s="44"/>
      <c r="I140" s="44"/>
      <c r="J140" s="7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5" customFormat="1" ht="12.75" hidden="1" customHeight="1" collapsed="1">
      <c r="A151" s="175" t="s">
        <v>65</v>
      </c>
      <c r="B151" s="177"/>
      <c r="C151" s="177"/>
      <c r="D151" s="177"/>
      <c r="E151" s="177"/>
      <c r="F151" s="177"/>
      <c r="G151" s="177"/>
      <c r="H151" s="177"/>
      <c r="I151" s="178"/>
      <c r="J151" s="70">
        <f>SUM(J141:J150)</f>
        <v>0</v>
      </c>
      <c r="K151" s="70">
        <f>SUM(K141:K150)</f>
        <v>0</v>
      </c>
      <c r="L151" s="80"/>
      <c r="M151" s="70">
        <f>SUM(M141:M150)</f>
        <v>0</v>
      </c>
      <c r="N151" s="70">
        <f>SUM(N141:N150)</f>
        <v>0</v>
      </c>
      <c r="O151" s="70">
        <f>SUM(O141:O150)</f>
        <v>0</v>
      </c>
      <c r="P151" s="73"/>
      <c r="Q151" s="81"/>
      <c r="R151" s="70">
        <f t="shared" ref="R151:AH151" si="95">SUM(R141:R150)</f>
        <v>0</v>
      </c>
      <c r="S151" s="70">
        <f t="shared" si="95"/>
        <v>0</v>
      </c>
      <c r="T151" s="70">
        <f t="shared" si="95"/>
        <v>0</v>
      </c>
      <c r="U151" s="70">
        <f t="shared" si="95"/>
        <v>0</v>
      </c>
      <c r="V151" s="70">
        <f t="shared" si="95"/>
        <v>0</v>
      </c>
      <c r="W151" s="70">
        <f t="shared" si="95"/>
        <v>0</v>
      </c>
      <c r="X151" s="70">
        <f t="shared" si="95"/>
        <v>0</v>
      </c>
      <c r="Y151" s="70">
        <f t="shared" si="95"/>
        <v>0</v>
      </c>
      <c r="Z151" s="70">
        <f t="shared" si="95"/>
        <v>0</v>
      </c>
      <c r="AA151" s="70">
        <f t="shared" si="95"/>
        <v>0</v>
      </c>
      <c r="AB151" s="70">
        <f t="shared" si="95"/>
        <v>0</v>
      </c>
      <c r="AC151" s="70">
        <f t="shared" si="95"/>
        <v>0</v>
      </c>
      <c r="AD151" s="70">
        <f t="shared" si="95"/>
        <v>0</v>
      </c>
      <c r="AE151" s="70">
        <f t="shared" si="95"/>
        <v>0</v>
      </c>
      <c r="AF151" s="70">
        <f t="shared" si="95"/>
        <v>0</v>
      </c>
      <c r="AG151" s="70">
        <f t="shared" si="95"/>
        <v>0</v>
      </c>
      <c r="AH151" s="70">
        <f t="shared" si="95"/>
        <v>0</v>
      </c>
      <c r="AI151" s="74">
        <f>IF(ISERROR(AH151/J151),0,AH151/J151)</f>
        <v>0</v>
      </c>
      <c r="AJ151" s="74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>
      <c r="A152" s="182" t="s">
        <v>66</v>
      </c>
      <c r="B152" s="183"/>
      <c r="C152" s="183"/>
      <c r="D152" s="183"/>
      <c r="E152" s="184"/>
      <c r="F152" s="17"/>
      <c r="G152" s="18"/>
      <c r="H152" s="19"/>
      <c r="I152" s="19"/>
      <c r="J152" s="7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5" customFormat="1" ht="12.75" hidden="1" customHeight="1" collapsed="1">
      <c r="A163" s="175" t="s">
        <v>67</v>
      </c>
      <c r="B163" s="177"/>
      <c r="C163" s="177"/>
      <c r="D163" s="177"/>
      <c r="E163" s="177"/>
      <c r="F163" s="177"/>
      <c r="G163" s="177"/>
      <c r="H163" s="177"/>
      <c r="I163" s="178"/>
      <c r="J163" s="70">
        <f>SUM(J153:J162)</f>
        <v>0</v>
      </c>
      <c r="K163" s="70">
        <f>SUM(K153:K162)</f>
        <v>0</v>
      </c>
      <c r="L163" s="80"/>
      <c r="M163" s="70">
        <f>SUM(M153:M162)</f>
        <v>0</v>
      </c>
      <c r="N163" s="70">
        <f>SUM(N153:N162)</f>
        <v>0</v>
      </c>
      <c r="O163" s="70">
        <f>SUM(O153:O162)</f>
        <v>0</v>
      </c>
      <c r="P163" s="73"/>
      <c r="Q163" s="81"/>
      <c r="R163" s="70">
        <f t="shared" ref="R163:AH163" si="103">SUM(R153:R162)</f>
        <v>0</v>
      </c>
      <c r="S163" s="70">
        <f t="shared" si="103"/>
        <v>0</v>
      </c>
      <c r="T163" s="70">
        <f t="shared" si="103"/>
        <v>0</v>
      </c>
      <c r="U163" s="70">
        <f t="shared" si="103"/>
        <v>0</v>
      </c>
      <c r="V163" s="70">
        <f t="shared" si="103"/>
        <v>0</v>
      </c>
      <c r="W163" s="70">
        <f t="shared" si="103"/>
        <v>0</v>
      </c>
      <c r="X163" s="70">
        <f t="shared" si="103"/>
        <v>0</v>
      </c>
      <c r="Y163" s="70">
        <f t="shared" si="103"/>
        <v>0</v>
      </c>
      <c r="Z163" s="70">
        <f t="shared" si="103"/>
        <v>0</v>
      </c>
      <c r="AA163" s="70">
        <f t="shared" si="103"/>
        <v>0</v>
      </c>
      <c r="AB163" s="70">
        <f t="shared" si="103"/>
        <v>0</v>
      </c>
      <c r="AC163" s="70">
        <f t="shared" si="103"/>
        <v>0</v>
      </c>
      <c r="AD163" s="70">
        <f t="shared" si="103"/>
        <v>0</v>
      </c>
      <c r="AE163" s="70">
        <f t="shared" si="103"/>
        <v>0</v>
      </c>
      <c r="AF163" s="70">
        <f t="shared" si="103"/>
        <v>0</v>
      </c>
      <c r="AG163" s="70">
        <f t="shared" si="103"/>
        <v>0</v>
      </c>
      <c r="AH163" s="70">
        <f t="shared" si="103"/>
        <v>0</v>
      </c>
      <c r="AI163" s="74">
        <f>IF(ISERROR(AH163/J163),0,AH163/J163)</f>
        <v>0</v>
      </c>
      <c r="AJ163" s="74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>
      <c r="A164" s="182" t="s">
        <v>68</v>
      </c>
      <c r="B164" s="183"/>
      <c r="C164" s="183"/>
      <c r="D164" s="183"/>
      <c r="E164" s="184"/>
      <c r="F164" s="17"/>
      <c r="G164" s="18"/>
      <c r="H164" s="19"/>
      <c r="I164" s="19"/>
      <c r="J164" s="7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5" customFormat="1" ht="12.75" hidden="1" customHeight="1" collapsed="1">
      <c r="A175" s="175" t="s">
        <v>69</v>
      </c>
      <c r="B175" s="177"/>
      <c r="C175" s="177"/>
      <c r="D175" s="177"/>
      <c r="E175" s="177"/>
      <c r="F175" s="177"/>
      <c r="G175" s="177"/>
      <c r="H175" s="177"/>
      <c r="I175" s="178"/>
      <c r="J175" s="70">
        <f>SUM(J165:J174)</f>
        <v>0</v>
      </c>
      <c r="K175" s="70">
        <f>SUM(K165:K174)</f>
        <v>0</v>
      </c>
      <c r="L175" s="80"/>
      <c r="M175" s="70">
        <f>SUM(M165:M174)</f>
        <v>0</v>
      </c>
      <c r="N175" s="70">
        <f>SUM(N165:N174)</f>
        <v>0</v>
      </c>
      <c r="O175" s="70">
        <f>SUM(O165:O174)</f>
        <v>0</v>
      </c>
      <c r="P175" s="73"/>
      <c r="Q175" s="81"/>
      <c r="R175" s="70">
        <f t="shared" ref="R175:AH175" si="111">SUM(R165:R174)</f>
        <v>0</v>
      </c>
      <c r="S175" s="70">
        <f t="shared" si="111"/>
        <v>0</v>
      </c>
      <c r="T175" s="70">
        <f t="shared" si="111"/>
        <v>0</v>
      </c>
      <c r="U175" s="70">
        <f t="shared" si="111"/>
        <v>0</v>
      </c>
      <c r="V175" s="70">
        <f t="shared" si="111"/>
        <v>0</v>
      </c>
      <c r="W175" s="70">
        <f t="shared" si="111"/>
        <v>0</v>
      </c>
      <c r="X175" s="70">
        <f t="shared" si="111"/>
        <v>0</v>
      </c>
      <c r="Y175" s="70">
        <f t="shared" si="111"/>
        <v>0</v>
      </c>
      <c r="Z175" s="70">
        <f t="shared" si="111"/>
        <v>0</v>
      </c>
      <c r="AA175" s="70">
        <f t="shared" si="111"/>
        <v>0</v>
      </c>
      <c r="AB175" s="70">
        <f t="shared" si="111"/>
        <v>0</v>
      </c>
      <c r="AC175" s="70">
        <f t="shared" si="111"/>
        <v>0</v>
      </c>
      <c r="AD175" s="70">
        <f t="shared" si="111"/>
        <v>0</v>
      </c>
      <c r="AE175" s="70">
        <f t="shared" si="111"/>
        <v>0</v>
      </c>
      <c r="AF175" s="70">
        <f t="shared" si="111"/>
        <v>0</v>
      </c>
      <c r="AG175" s="70">
        <f t="shared" si="111"/>
        <v>0</v>
      </c>
      <c r="AH175" s="70">
        <f t="shared" si="111"/>
        <v>0</v>
      </c>
      <c r="AI175" s="74">
        <f>IF(ISERROR(AH175/J175),0,AH175/J175)</f>
        <v>0</v>
      </c>
      <c r="AJ175" s="74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>
      <c r="A176" s="182" t="s">
        <v>70</v>
      </c>
      <c r="B176" s="183"/>
      <c r="C176" s="183"/>
      <c r="D176" s="183"/>
      <c r="E176" s="184"/>
      <c r="F176" s="17"/>
      <c r="G176" s="18"/>
      <c r="H176" s="19"/>
      <c r="I176" s="19"/>
      <c r="J176" s="7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5" customFormat="1" ht="12.75" hidden="1" customHeight="1" collapsed="1">
      <c r="A187" s="175" t="s">
        <v>71</v>
      </c>
      <c r="B187" s="177"/>
      <c r="C187" s="177"/>
      <c r="D187" s="177"/>
      <c r="E187" s="177"/>
      <c r="F187" s="177"/>
      <c r="G187" s="177"/>
      <c r="H187" s="177"/>
      <c r="I187" s="178"/>
      <c r="J187" s="70">
        <f>SUM(J177:J186)</f>
        <v>0</v>
      </c>
      <c r="K187" s="70">
        <f>SUM(K177:K186)</f>
        <v>0</v>
      </c>
      <c r="L187" s="80"/>
      <c r="M187" s="70">
        <f>SUM(M177:M186)</f>
        <v>0</v>
      </c>
      <c r="N187" s="70">
        <f>SUM(N177:N186)</f>
        <v>0</v>
      </c>
      <c r="O187" s="70">
        <f>SUM(O177:O186)</f>
        <v>0</v>
      </c>
      <c r="P187" s="73"/>
      <c r="Q187" s="81"/>
      <c r="R187" s="70">
        <f t="shared" ref="R187:AH187" si="119">SUM(R177:R186)</f>
        <v>0</v>
      </c>
      <c r="S187" s="70">
        <f t="shared" si="119"/>
        <v>0</v>
      </c>
      <c r="T187" s="70">
        <f t="shared" si="119"/>
        <v>0</v>
      </c>
      <c r="U187" s="70">
        <f t="shared" si="119"/>
        <v>0</v>
      </c>
      <c r="V187" s="70">
        <f t="shared" si="119"/>
        <v>0</v>
      </c>
      <c r="W187" s="70">
        <f t="shared" si="119"/>
        <v>0</v>
      </c>
      <c r="X187" s="70">
        <f t="shared" si="119"/>
        <v>0</v>
      </c>
      <c r="Y187" s="70">
        <f t="shared" si="119"/>
        <v>0</v>
      </c>
      <c r="Z187" s="70">
        <f t="shared" si="119"/>
        <v>0</v>
      </c>
      <c r="AA187" s="70">
        <f t="shared" si="119"/>
        <v>0</v>
      </c>
      <c r="AB187" s="70">
        <f t="shared" si="119"/>
        <v>0</v>
      </c>
      <c r="AC187" s="70">
        <f t="shared" si="119"/>
        <v>0</v>
      </c>
      <c r="AD187" s="70">
        <f t="shared" si="119"/>
        <v>0</v>
      </c>
      <c r="AE187" s="70">
        <f t="shared" si="119"/>
        <v>0</v>
      </c>
      <c r="AF187" s="70">
        <f t="shared" si="119"/>
        <v>0</v>
      </c>
      <c r="AG187" s="70">
        <f t="shared" si="119"/>
        <v>0</v>
      </c>
      <c r="AH187" s="70">
        <f t="shared" si="119"/>
        <v>0</v>
      </c>
      <c r="AI187" s="74">
        <f>IF(ISERROR(AH187/J187),0,AH187/J187)</f>
        <v>0</v>
      </c>
      <c r="AJ187" s="74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136" t="s">
        <v>72</v>
      </c>
      <c r="B188" s="137"/>
      <c r="C188" s="137"/>
      <c r="D188" s="137"/>
      <c r="E188" s="138"/>
      <c r="F188" s="17"/>
      <c r="G188" s="18"/>
      <c r="H188" s="19"/>
      <c r="I188" s="19"/>
      <c r="J188" s="160">
        <v>16100597000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>
      <c r="A189" s="26">
        <v>1</v>
      </c>
      <c r="B189" s="26"/>
      <c r="C189" s="105" t="s">
        <v>178</v>
      </c>
      <c r="D189" s="55">
        <v>42772</v>
      </c>
      <c r="E189" s="15" t="s">
        <v>108</v>
      </c>
      <c r="F189" s="65" t="s">
        <v>119</v>
      </c>
      <c r="G189" s="63" t="s">
        <v>120</v>
      </c>
      <c r="H189" s="69"/>
      <c r="I189" s="2">
        <v>43100</v>
      </c>
      <c r="J189" s="161"/>
      <c r="K189" s="58">
        <v>16100597000</v>
      </c>
      <c r="L189" s="1"/>
      <c r="M189" s="57"/>
      <c r="N189" s="64"/>
      <c r="O189" s="57"/>
      <c r="P189" s="53"/>
      <c r="Q189" s="53"/>
      <c r="R189" s="86"/>
      <c r="S189" s="85"/>
      <c r="T189" s="106">
        <v>15295567150</v>
      </c>
      <c r="U189" s="32">
        <f>SUM(R189:T189)</f>
        <v>15295567150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 t="shared" ref="AH189" si="120">SUM(U189,Y189,AC189,AG189)</f>
        <v>15295567150</v>
      </c>
      <c r="AI189" s="33">
        <f>IF(ISERROR(AH189/J188),0,AH189/J188)</f>
        <v>0.95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5" customFormat="1">
      <c r="A190" s="139" t="s">
        <v>73</v>
      </c>
      <c r="B190" s="140"/>
      <c r="C190" s="140"/>
      <c r="D190" s="140"/>
      <c r="E190" s="140"/>
      <c r="F190" s="140"/>
      <c r="G190" s="140"/>
      <c r="H190" s="140"/>
      <c r="I190" s="141"/>
      <c r="J190" s="114">
        <f>J188</f>
        <v>16100597000</v>
      </c>
      <c r="K190" s="114">
        <f>SUM(K189:K189)</f>
        <v>16100597000</v>
      </c>
      <c r="L190" s="127"/>
      <c r="M190" s="114">
        <f>SUM(M189:M189)</f>
        <v>0</v>
      </c>
      <c r="N190" s="114">
        <f>SUM(N189:N189)</f>
        <v>0</v>
      </c>
      <c r="O190" s="114">
        <f>SUM(O189:O189)</f>
        <v>0</v>
      </c>
      <c r="P190" s="116"/>
      <c r="Q190" s="117"/>
      <c r="R190" s="114">
        <f t="shared" ref="R190:AH190" si="121">SUM(R189:R189)</f>
        <v>0</v>
      </c>
      <c r="S190" s="114">
        <f t="shared" si="121"/>
        <v>0</v>
      </c>
      <c r="T190" s="114">
        <f t="shared" si="121"/>
        <v>15295567150</v>
      </c>
      <c r="U190" s="114">
        <f t="shared" si="121"/>
        <v>15295567150</v>
      </c>
      <c r="V190" s="114">
        <f t="shared" si="121"/>
        <v>0</v>
      </c>
      <c r="W190" s="114">
        <f t="shared" si="121"/>
        <v>0</v>
      </c>
      <c r="X190" s="114">
        <f t="shared" si="121"/>
        <v>0</v>
      </c>
      <c r="Y190" s="114">
        <f t="shared" si="121"/>
        <v>0</v>
      </c>
      <c r="Z190" s="114">
        <f t="shared" si="121"/>
        <v>0</v>
      </c>
      <c r="AA190" s="114">
        <f t="shared" si="121"/>
        <v>0</v>
      </c>
      <c r="AB190" s="114">
        <f t="shared" si="121"/>
        <v>0</v>
      </c>
      <c r="AC190" s="114">
        <f t="shared" si="121"/>
        <v>0</v>
      </c>
      <c r="AD190" s="114">
        <f t="shared" si="121"/>
        <v>0</v>
      </c>
      <c r="AE190" s="114">
        <f t="shared" si="121"/>
        <v>0</v>
      </c>
      <c r="AF190" s="114">
        <f t="shared" si="121"/>
        <v>0</v>
      </c>
      <c r="AG190" s="114">
        <f t="shared" si="121"/>
        <v>0</v>
      </c>
      <c r="AH190" s="114">
        <f t="shared" si="121"/>
        <v>15295567150</v>
      </c>
      <c r="AI190" s="118">
        <f>IF(ISERROR(AH190/J190),0,AH190/J190)</f>
        <v>0.95</v>
      </c>
      <c r="AJ190" s="118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1" customFormat="1" ht="15" customHeight="1">
      <c r="A191" s="142" t="str">
        <f>"TOTAL ASIG."&amp;" "&amp;$A$5</f>
        <v>TOTAL ASIG. 24-02-018 "Programa Educacional Pro-retención"</v>
      </c>
      <c r="B191" s="143"/>
      <c r="C191" s="143"/>
      <c r="D191" s="143"/>
      <c r="E191" s="143"/>
      <c r="F191" s="143"/>
      <c r="G191" s="143"/>
      <c r="H191" s="143"/>
      <c r="I191" s="144"/>
      <c r="J191" s="119">
        <f>SUM(J19,J31,J43,J55,J67,J79,J91,J103,J115,J127,J139,J151,J163,J175,J187,J190)</f>
        <v>16100597000</v>
      </c>
      <c r="K191" s="119">
        <f>+K19+K31+K43+K55+K67+K79+K91+K103+K115+K127+K139+K151+K187+K163+K175+K190</f>
        <v>16100597000</v>
      </c>
      <c r="L191" s="120"/>
      <c r="M191" s="119">
        <f>+M19+M31+M43+M55+M67+M79+M91+M103+M115+M127+M139+M151+M187+M163+M175+M190</f>
        <v>0</v>
      </c>
      <c r="N191" s="119">
        <f>+N19+N31+N43+N55+N67+N79+N91+N103+N115+N127+N139+N151+N187+N163+N175+N190</f>
        <v>0</v>
      </c>
      <c r="O191" s="119">
        <f>+O19+O31+O43+O55+O67+O79+O91+O103+O115+O127+O139+O151+O187+O163+O175+O190</f>
        <v>0</v>
      </c>
      <c r="P191" s="121"/>
      <c r="Q191" s="128"/>
      <c r="R191" s="119">
        <f t="shared" ref="R191:AH191" si="122">+R19+R31+R43+R55+R67+R79+R91+R103+R115+R127+R139+R151+R187+R163+R175+R190</f>
        <v>0</v>
      </c>
      <c r="S191" s="119">
        <f t="shared" si="122"/>
        <v>0</v>
      </c>
      <c r="T191" s="119">
        <f t="shared" si="122"/>
        <v>15295567150</v>
      </c>
      <c r="U191" s="119">
        <f t="shared" si="122"/>
        <v>15295567150</v>
      </c>
      <c r="V191" s="119">
        <f t="shared" si="122"/>
        <v>0</v>
      </c>
      <c r="W191" s="119">
        <f t="shared" si="122"/>
        <v>0</v>
      </c>
      <c r="X191" s="119">
        <f t="shared" si="122"/>
        <v>0</v>
      </c>
      <c r="Y191" s="119">
        <f t="shared" si="122"/>
        <v>0</v>
      </c>
      <c r="Z191" s="119">
        <f t="shared" si="122"/>
        <v>0</v>
      </c>
      <c r="AA191" s="119">
        <f t="shared" si="122"/>
        <v>0</v>
      </c>
      <c r="AB191" s="119">
        <f t="shared" si="122"/>
        <v>0</v>
      </c>
      <c r="AC191" s="119">
        <f t="shared" si="122"/>
        <v>0</v>
      </c>
      <c r="AD191" s="119">
        <f t="shared" si="122"/>
        <v>0</v>
      </c>
      <c r="AE191" s="119">
        <f t="shared" si="122"/>
        <v>0</v>
      </c>
      <c r="AF191" s="119">
        <f t="shared" si="122"/>
        <v>0</v>
      </c>
      <c r="AG191" s="119">
        <f t="shared" si="122"/>
        <v>0</v>
      </c>
      <c r="AH191" s="119">
        <f t="shared" si="122"/>
        <v>15295567150</v>
      </c>
      <c r="AI191" s="123">
        <f>IF(ISERROR(AH191/J191),0,AH191/J191)</f>
        <v>0.95</v>
      </c>
      <c r="AJ191" s="123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textLength" operator="lessThanOrEqual" allowBlank="1" showInputMessage="1" showErrorMessage="1" errorTitle="MÁXIMO DE CARACTERES SOBREPASADO" error="Sólo 255 caracteres por celdas" sqref="F189:G189 L45:L54 E45:G54 P33:Q42 L33:L42 E33:G42 P21:Q30 L21:L30 E21:G30 P9:Q18 L9:L18 N57:N58 C59:C66 P45:Q54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 E9:G1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>
      <formula1>41275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>
      <formula1>42005</formula1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AD189:AF189 V117:X126 Z189:AB189 V189:X189 M118:N126 M189 M106:N114 M59:N66 R189:S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4" orientation="landscape" r:id="rId1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zoomScaleNormal="100" workbookViewId="0">
      <selection activeCell="C14" sqref="C14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+'24-02-018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+'24-02-018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+'24-02-018 Ind. Proy'!A5:U5</f>
        <v>24-02-018 "Programa Educacional Pro-retención"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26" t="s">
        <v>25</v>
      </c>
      <c r="E7" s="126" t="s">
        <v>26</v>
      </c>
      <c r="F7" s="126" t="s">
        <v>27</v>
      </c>
      <c r="G7" s="126" t="s">
        <v>28</v>
      </c>
      <c r="H7" s="126" t="s">
        <v>29</v>
      </c>
      <c r="I7" s="126" t="s">
        <v>30</v>
      </c>
      <c r="J7" s="159"/>
      <c r="K7" s="126" t="s">
        <v>31</v>
      </c>
      <c r="L7" s="126" t="s">
        <v>32</v>
      </c>
      <c r="M7" s="126" t="s">
        <v>33</v>
      </c>
      <c r="N7" s="159"/>
      <c r="O7" s="126" t="s">
        <v>34</v>
      </c>
      <c r="P7" s="126" t="s">
        <v>35</v>
      </c>
      <c r="Q7" s="126" t="s">
        <v>36</v>
      </c>
      <c r="R7" s="159"/>
      <c r="S7" s="126" t="s">
        <v>37</v>
      </c>
      <c r="T7" s="126" t="s">
        <v>38</v>
      </c>
      <c r="U7" s="126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+'24-02-018 Ind. Proy'!J19</f>
        <v>0</v>
      </c>
      <c r="C8" s="10">
        <f>+'24-02-018 Ind. Proy'!K19</f>
        <v>0</v>
      </c>
      <c r="D8" s="10">
        <f>+'24-02-018 Ind. Proy'!M19</f>
        <v>0</v>
      </c>
      <c r="E8" s="10">
        <f>+'24-02-018 Ind. Proy'!N19</f>
        <v>0</v>
      </c>
      <c r="F8" s="10">
        <f>+'24-02-018 Ind. Proy'!O19</f>
        <v>0</v>
      </c>
      <c r="G8" s="10">
        <f>+'24-02-018 Ind. Proy'!R19</f>
        <v>0</v>
      </c>
      <c r="H8" s="10">
        <f>+'24-02-018 Ind. Proy'!S19</f>
        <v>0</v>
      </c>
      <c r="I8" s="10">
        <f>+'24-02-018 Ind. Proy'!T19</f>
        <v>0</v>
      </c>
      <c r="J8" s="10">
        <f>+'24-02-018 Ind. Proy'!U19</f>
        <v>0</v>
      </c>
      <c r="K8" s="10">
        <f>+'24-02-018 Ind. Proy'!V19</f>
        <v>0</v>
      </c>
      <c r="L8" s="10">
        <f>+'24-02-018 Ind. Proy'!W19</f>
        <v>0</v>
      </c>
      <c r="M8" s="10">
        <f>+'24-02-018 Ind. Proy'!X19</f>
        <v>0</v>
      </c>
      <c r="N8" s="10">
        <f>+'24-02-018 Ind. Proy'!Y19</f>
        <v>0</v>
      </c>
      <c r="O8" s="10">
        <f>+'24-02-018 Ind. Proy'!Z19</f>
        <v>0</v>
      </c>
      <c r="P8" s="10">
        <f>+'24-02-018 Ind. Proy'!AA19</f>
        <v>0</v>
      </c>
      <c r="Q8" s="10">
        <f>+'24-02-018 Ind. Proy'!AB19</f>
        <v>0</v>
      </c>
      <c r="R8" s="10">
        <f>+'24-02-018 Ind. Proy'!AC19</f>
        <v>0</v>
      </c>
      <c r="S8" s="10">
        <f>+'24-02-018 Ind. Proy'!AD19</f>
        <v>0</v>
      </c>
      <c r="T8" s="10">
        <f>+'24-02-018 Ind. Proy'!AE19</f>
        <v>0</v>
      </c>
      <c r="U8" s="10">
        <f>+'24-02-018 Ind. Proy'!AF19</f>
        <v>0</v>
      </c>
      <c r="V8" s="10">
        <f>+'24-02-018 Ind. Proy'!AG19</f>
        <v>0</v>
      </c>
      <c r="W8" s="10">
        <f>+'24-02-018 Ind. Proy'!AH19</f>
        <v>0</v>
      </c>
      <c r="X8" s="49">
        <f>+'24-02-018 Ind. Proy'!AI19</f>
        <v>0</v>
      </c>
      <c r="Y8" s="49">
        <f>+'24-02-018 Ind. Proy'!AJ19</f>
        <v>0</v>
      </c>
    </row>
    <row r="9" spans="1:25" s="45" customFormat="1" ht="24.75" customHeight="1">
      <c r="A9" s="48" t="s">
        <v>44</v>
      </c>
      <c r="B9" s="10">
        <f>+'24-02-018 Ind. Proy'!J31</f>
        <v>0</v>
      </c>
      <c r="C9" s="10">
        <f>+'24-02-018 Ind. Proy'!K31</f>
        <v>0</v>
      </c>
      <c r="D9" s="10">
        <f>+'24-02-018 Ind. Proy'!M31</f>
        <v>0</v>
      </c>
      <c r="E9" s="10">
        <f>+'24-02-018 Ind. Proy'!N31</f>
        <v>0</v>
      </c>
      <c r="F9" s="10">
        <f>+'24-02-018 Ind. Proy'!O31</f>
        <v>0</v>
      </c>
      <c r="G9" s="10">
        <f>+'24-02-018 Ind. Proy'!R31</f>
        <v>0</v>
      </c>
      <c r="H9" s="10">
        <f>+'24-02-018 Ind. Proy'!S31</f>
        <v>0</v>
      </c>
      <c r="I9" s="10">
        <f>+'24-02-018 Ind. Proy'!T31</f>
        <v>0</v>
      </c>
      <c r="J9" s="10">
        <f>+'24-02-018 Ind. Proy'!U31</f>
        <v>0</v>
      </c>
      <c r="K9" s="10">
        <f>+'24-02-018 Ind. Proy'!V31</f>
        <v>0</v>
      </c>
      <c r="L9" s="10">
        <f>+'24-02-018 Ind. Proy'!W31</f>
        <v>0</v>
      </c>
      <c r="M9" s="10">
        <f>+'24-02-018 Ind. Proy'!X31</f>
        <v>0</v>
      </c>
      <c r="N9" s="10">
        <f>+'24-02-018 Ind. Proy'!Y31</f>
        <v>0</v>
      </c>
      <c r="O9" s="10">
        <f>+'24-02-018 Ind. Proy'!Z31</f>
        <v>0</v>
      </c>
      <c r="P9" s="10">
        <f>+'24-02-018 Ind. Proy'!AA31</f>
        <v>0</v>
      </c>
      <c r="Q9" s="10">
        <f>+'24-02-018 Ind. Proy'!AB31</f>
        <v>0</v>
      </c>
      <c r="R9" s="10">
        <f>+'24-02-018 Ind. Proy'!AC31</f>
        <v>0</v>
      </c>
      <c r="S9" s="10">
        <f>+'24-02-018 Ind. Proy'!AD31</f>
        <v>0</v>
      </c>
      <c r="T9" s="10">
        <f>+'24-02-018 Ind. Proy'!AE31</f>
        <v>0</v>
      </c>
      <c r="U9" s="10">
        <f>+'24-02-018 Ind. Proy'!AF31</f>
        <v>0</v>
      </c>
      <c r="V9" s="10">
        <f>+'24-02-018 Ind. Proy'!AG31</f>
        <v>0</v>
      </c>
      <c r="W9" s="10">
        <f>+'24-02-018 Ind. Proy'!AH31</f>
        <v>0</v>
      </c>
      <c r="X9" s="49">
        <f>+'24-02-018 Ind. Proy'!AI31</f>
        <v>0</v>
      </c>
      <c r="Y9" s="49">
        <f>+'24-02-018 Ind. Proy'!AJ31</f>
        <v>0</v>
      </c>
    </row>
    <row r="10" spans="1:25" s="45" customFormat="1" ht="24.75" customHeight="1">
      <c r="A10" s="48" t="s">
        <v>46</v>
      </c>
      <c r="B10" s="10">
        <f>+'24-02-018 Ind. Proy'!J43</f>
        <v>0</v>
      </c>
      <c r="C10" s="10">
        <f>+'24-02-018 Ind. Proy'!K43</f>
        <v>0</v>
      </c>
      <c r="D10" s="10">
        <f>+'24-02-018 Ind. Proy'!M43</f>
        <v>0</v>
      </c>
      <c r="E10" s="10">
        <f>+'24-02-018 Ind. Proy'!N43</f>
        <v>0</v>
      </c>
      <c r="F10" s="10">
        <f>+'24-02-018 Ind. Proy'!O43</f>
        <v>0</v>
      </c>
      <c r="G10" s="10">
        <f>+'24-02-018 Ind. Proy'!R43</f>
        <v>0</v>
      </c>
      <c r="H10" s="10">
        <f>+'24-02-018 Ind. Proy'!S43</f>
        <v>0</v>
      </c>
      <c r="I10" s="10">
        <f>+'24-02-018 Ind. Proy'!T43</f>
        <v>0</v>
      </c>
      <c r="J10" s="10">
        <f>+'24-02-018 Ind. Proy'!U43</f>
        <v>0</v>
      </c>
      <c r="K10" s="10">
        <f>+'24-02-018 Ind. Proy'!V43</f>
        <v>0</v>
      </c>
      <c r="L10" s="10">
        <f>+'24-02-018 Ind. Proy'!W43</f>
        <v>0</v>
      </c>
      <c r="M10" s="10">
        <f>+'24-02-018 Ind. Proy'!X43</f>
        <v>0</v>
      </c>
      <c r="N10" s="10">
        <f>+'24-02-018 Ind. Proy'!Y43</f>
        <v>0</v>
      </c>
      <c r="O10" s="10">
        <f>+'24-02-018 Ind. Proy'!Z43</f>
        <v>0</v>
      </c>
      <c r="P10" s="10">
        <f>+'24-02-018 Ind. Proy'!AA43</f>
        <v>0</v>
      </c>
      <c r="Q10" s="10">
        <f>+'24-02-018 Ind. Proy'!AB43</f>
        <v>0</v>
      </c>
      <c r="R10" s="10">
        <f>+'24-02-018 Ind. Proy'!AC43</f>
        <v>0</v>
      </c>
      <c r="S10" s="10">
        <f>+'24-02-018 Ind. Proy'!AD43</f>
        <v>0</v>
      </c>
      <c r="T10" s="10">
        <f>+'24-02-018 Ind. Proy'!AE43</f>
        <v>0</v>
      </c>
      <c r="U10" s="10">
        <f>+'24-02-018 Ind. Proy'!AF43</f>
        <v>0</v>
      </c>
      <c r="V10" s="10">
        <f>+'24-02-018 Ind. Proy'!AG43</f>
        <v>0</v>
      </c>
      <c r="W10" s="10">
        <f>+'24-02-018 Ind. Proy'!AH43</f>
        <v>0</v>
      </c>
      <c r="X10" s="49">
        <f>+'24-02-018 Ind. Proy'!AI43</f>
        <v>0</v>
      </c>
      <c r="Y10" s="49">
        <f>+'24-02-018 Ind. Proy'!AJ43</f>
        <v>0</v>
      </c>
    </row>
    <row r="11" spans="1:25" s="45" customFormat="1" ht="24.75" customHeight="1">
      <c r="A11" s="48" t="s">
        <v>48</v>
      </c>
      <c r="B11" s="10">
        <f>+'24-02-018 Ind. Proy'!J55</f>
        <v>0</v>
      </c>
      <c r="C11" s="10">
        <f>+'24-02-018 Ind. Proy'!K55</f>
        <v>0</v>
      </c>
      <c r="D11" s="10">
        <f>+'24-02-018 Ind. Proy'!M55</f>
        <v>0</v>
      </c>
      <c r="E11" s="10">
        <f>+'24-02-018 Ind. Proy'!N55</f>
        <v>0</v>
      </c>
      <c r="F11" s="10">
        <f>+'24-02-018 Ind. Proy'!O55</f>
        <v>0</v>
      </c>
      <c r="G11" s="10">
        <f>+'24-02-018 Ind. Proy'!R55</f>
        <v>0</v>
      </c>
      <c r="H11" s="10">
        <f>+'24-02-018 Ind. Proy'!S55</f>
        <v>0</v>
      </c>
      <c r="I11" s="10">
        <f>+'24-02-018 Ind. Proy'!T55</f>
        <v>0</v>
      </c>
      <c r="J11" s="10">
        <f>+'24-02-018 Ind. Proy'!U55</f>
        <v>0</v>
      </c>
      <c r="K11" s="10">
        <f>+'24-02-018 Ind. Proy'!V55</f>
        <v>0</v>
      </c>
      <c r="L11" s="10">
        <f>+'24-02-018 Ind. Proy'!W55</f>
        <v>0</v>
      </c>
      <c r="M11" s="10">
        <f>+'24-02-018 Ind. Proy'!X55</f>
        <v>0</v>
      </c>
      <c r="N11" s="10">
        <f>+'24-02-018 Ind. Proy'!Y55</f>
        <v>0</v>
      </c>
      <c r="O11" s="10">
        <f>+'24-02-018 Ind. Proy'!Z55</f>
        <v>0</v>
      </c>
      <c r="P11" s="10">
        <f>+'24-02-018 Ind. Proy'!AA55</f>
        <v>0</v>
      </c>
      <c r="Q11" s="10">
        <f>+'24-02-018 Ind. Proy'!AB55</f>
        <v>0</v>
      </c>
      <c r="R11" s="10">
        <f>+'24-02-018 Ind. Proy'!AC55</f>
        <v>0</v>
      </c>
      <c r="S11" s="10">
        <f>+'24-02-018 Ind. Proy'!AD55</f>
        <v>0</v>
      </c>
      <c r="T11" s="10">
        <f>+'24-02-018 Ind. Proy'!AE55</f>
        <v>0</v>
      </c>
      <c r="U11" s="10">
        <f>+'24-02-018 Ind. Proy'!AF55</f>
        <v>0</v>
      </c>
      <c r="V11" s="10">
        <f>+'24-02-018 Ind. Proy'!AG55</f>
        <v>0</v>
      </c>
      <c r="W11" s="10">
        <f>+'24-02-018 Ind. Proy'!AH55</f>
        <v>0</v>
      </c>
      <c r="X11" s="49">
        <f>+'24-02-018 Ind. Proy'!AI55</f>
        <v>0</v>
      </c>
      <c r="Y11" s="49">
        <f>+'24-02-018 Ind. Proy'!AJ55</f>
        <v>0</v>
      </c>
    </row>
    <row r="12" spans="1:25" s="45" customFormat="1" ht="24.75" customHeight="1">
      <c r="A12" s="48" t="s">
        <v>50</v>
      </c>
      <c r="B12" s="10">
        <f>+'24-02-018 Ind. Proy'!J67</f>
        <v>0</v>
      </c>
      <c r="C12" s="10">
        <f>+'24-02-018 Ind. Proy'!K67</f>
        <v>0</v>
      </c>
      <c r="D12" s="10">
        <f>+'24-02-018 Ind. Proy'!M67</f>
        <v>0</v>
      </c>
      <c r="E12" s="10">
        <f>+'24-02-018 Ind. Proy'!N67</f>
        <v>0</v>
      </c>
      <c r="F12" s="10">
        <f>+'24-02-018 Ind. Proy'!O67</f>
        <v>0</v>
      </c>
      <c r="G12" s="10">
        <f>+'24-02-018 Ind. Proy'!R67</f>
        <v>0</v>
      </c>
      <c r="H12" s="10">
        <f>+'24-02-018 Ind. Proy'!S67</f>
        <v>0</v>
      </c>
      <c r="I12" s="10">
        <f>+'24-02-018 Ind. Proy'!T67</f>
        <v>0</v>
      </c>
      <c r="J12" s="10">
        <f>+'24-02-018 Ind. Proy'!U67</f>
        <v>0</v>
      </c>
      <c r="K12" s="10">
        <f>+'24-02-018 Ind. Proy'!V67</f>
        <v>0</v>
      </c>
      <c r="L12" s="10">
        <f>+'24-02-018 Ind. Proy'!W67</f>
        <v>0</v>
      </c>
      <c r="M12" s="10">
        <f>+'24-02-018 Ind. Proy'!X67</f>
        <v>0</v>
      </c>
      <c r="N12" s="10">
        <f>+'24-02-018 Ind. Proy'!Y67</f>
        <v>0</v>
      </c>
      <c r="O12" s="10">
        <f>+'24-02-018 Ind. Proy'!Z67</f>
        <v>0</v>
      </c>
      <c r="P12" s="10">
        <f>+'24-02-018 Ind. Proy'!AA67</f>
        <v>0</v>
      </c>
      <c r="Q12" s="10">
        <f>+'24-02-018 Ind. Proy'!AB67</f>
        <v>0</v>
      </c>
      <c r="R12" s="10">
        <f>+'24-02-018 Ind. Proy'!AC67</f>
        <v>0</v>
      </c>
      <c r="S12" s="10">
        <f>+'24-02-018 Ind. Proy'!AD67</f>
        <v>0</v>
      </c>
      <c r="T12" s="10">
        <f>+'24-02-018 Ind. Proy'!AE67</f>
        <v>0</v>
      </c>
      <c r="U12" s="10">
        <f>+'24-02-018 Ind. Proy'!AF67</f>
        <v>0</v>
      </c>
      <c r="V12" s="10">
        <f>+'24-02-018 Ind. Proy'!AG67</f>
        <v>0</v>
      </c>
      <c r="W12" s="10">
        <f>+'24-02-018 Ind. Proy'!AH67</f>
        <v>0</v>
      </c>
      <c r="X12" s="49">
        <f>+'24-02-018 Ind. Proy'!AI67</f>
        <v>0</v>
      </c>
      <c r="Y12" s="49">
        <f>+'24-02-018 Ind. Proy'!AJ67</f>
        <v>0</v>
      </c>
    </row>
    <row r="13" spans="1:25" s="45" customFormat="1" ht="24.75" customHeight="1">
      <c r="A13" s="48" t="s">
        <v>52</v>
      </c>
      <c r="B13" s="10">
        <f>+'24-02-018 Ind. Proy'!J79</f>
        <v>0</v>
      </c>
      <c r="C13" s="10">
        <f>+'24-02-018 Ind. Proy'!K79</f>
        <v>0</v>
      </c>
      <c r="D13" s="10">
        <f>+'24-02-018 Ind. Proy'!M79</f>
        <v>0</v>
      </c>
      <c r="E13" s="10">
        <f>+'24-02-018 Ind. Proy'!N79</f>
        <v>0</v>
      </c>
      <c r="F13" s="10">
        <f>+'24-02-018 Ind. Proy'!O79</f>
        <v>0</v>
      </c>
      <c r="G13" s="10">
        <f>+'24-02-018 Ind. Proy'!R79</f>
        <v>0</v>
      </c>
      <c r="H13" s="10">
        <f>+'24-02-018 Ind. Proy'!S79</f>
        <v>0</v>
      </c>
      <c r="I13" s="10">
        <f>+'24-02-018 Ind. Proy'!T79</f>
        <v>0</v>
      </c>
      <c r="J13" s="10">
        <f>+'24-02-018 Ind. Proy'!U79</f>
        <v>0</v>
      </c>
      <c r="K13" s="10">
        <f>+'24-02-018 Ind. Proy'!V79</f>
        <v>0</v>
      </c>
      <c r="L13" s="10">
        <f>+'24-02-018 Ind. Proy'!W79</f>
        <v>0</v>
      </c>
      <c r="M13" s="10">
        <f>+'24-02-018 Ind. Proy'!X79</f>
        <v>0</v>
      </c>
      <c r="N13" s="10">
        <f>+'24-02-018 Ind. Proy'!Y79</f>
        <v>0</v>
      </c>
      <c r="O13" s="10">
        <f>+'24-02-018 Ind. Proy'!Z79</f>
        <v>0</v>
      </c>
      <c r="P13" s="10">
        <f>+'24-02-018 Ind. Proy'!AA79</f>
        <v>0</v>
      </c>
      <c r="Q13" s="10">
        <f>+'24-02-018 Ind. Proy'!AB79</f>
        <v>0</v>
      </c>
      <c r="R13" s="10">
        <f>+'24-02-018 Ind. Proy'!AC79</f>
        <v>0</v>
      </c>
      <c r="S13" s="10">
        <f>+'24-02-018 Ind. Proy'!AD79</f>
        <v>0</v>
      </c>
      <c r="T13" s="10">
        <f>+'24-02-018 Ind. Proy'!AE79</f>
        <v>0</v>
      </c>
      <c r="U13" s="10">
        <f>+'24-02-018 Ind. Proy'!AF79</f>
        <v>0</v>
      </c>
      <c r="V13" s="10">
        <f>+'24-02-018 Ind. Proy'!AG79</f>
        <v>0</v>
      </c>
      <c r="W13" s="10">
        <f>+'24-02-018 Ind. Proy'!AH79</f>
        <v>0</v>
      </c>
      <c r="X13" s="49">
        <f>+'24-02-018 Ind. Proy'!AI79</f>
        <v>0</v>
      </c>
      <c r="Y13" s="49">
        <f>+'24-02-018 Ind. Proy'!AJ79</f>
        <v>0</v>
      </c>
    </row>
    <row r="14" spans="1:25" s="45" customFormat="1" ht="24.75" customHeight="1">
      <c r="A14" s="48" t="s">
        <v>54</v>
      </c>
      <c r="B14" s="10">
        <f>+'24-02-018 Ind. Proy'!J91</f>
        <v>0</v>
      </c>
      <c r="C14" s="10">
        <f>+'24-02-018 Ind. Proy'!K91</f>
        <v>0</v>
      </c>
      <c r="D14" s="10">
        <f>+'24-02-018 Ind. Proy'!M91</f>
        <v>0</v>
      </c>
      <c r="E14" s="10">
        <f>+'24-02-018 Ind. Proy'!N91</f>
        <v>0</v>
      </c>
      <c r="F14" s="10">
        <f>+'24-02-018 Ind. Proy'!O91</f>
        <v>0</v>
      </c>
      <c r="G14" s="10">
        <f>+'24-02-018 Ind. Proy'!R91</f>
        <v>0</v>
      </c>
      <c r="H14" s="10">
        <f>+'24-02-018 Ind. Proy'!S91</f>
        <v>0</v>
      </c>
      <c r="I14" s="10">
        <f>+'24-02-018 Ind. Proy'!T91</f>
        <v>0</v>
      </c>
      <c r="J14" s="10">
        <f>+'24-02-018 Ind. Proy'!U91</f>
        <v>0</v>
      </c>
      <c r="K14" s="10">
        <f>+'24-02-018 Ind. Proy'!V91</f>
        <v>0</v>
      </c>
      <c r="L14" s="10">
        <f>+'24-02-018 Ind. Proy'!W91</f>
        <v>0</v>
      </c>
      <c r="M14" s="10">
        <f>+'24-02-018 Ind. Proy'!X91</f>
        <v>0</v>
      </c>
      <c r="N14" s="10">
        <f>+'24-02-018 Ind. Proy'!Y91</f>
        <v>0</v>
      </c>
      <c r="O14" s="10">
        <f>+'24-02-018 Ind. Proy'!Z91</f>
        <v>0</v>
      </c>
      <c r="P14" s="10">
        <f>+'24-02-018 Ind. Proy'!AA91</f>
        <v>0</v>
      </c>
      <c r="Q14" s="10">
        <f>+'24-02-018 Ind. Proy'!AB91</f>
        <v>0</v>
      </c>
      <c r="R14" s="10">
        <f>+'24-02-018 Ind. Proy'!AC91</f>
        <v>0</v>
      </c>
      <c r="S14" s="10">
        <f>+'24-02-018 Ind. Proy'!AD91</f>
        <v>0</v>
      </c>
      <c r="T14" s="10">
        <f>+'24-02-018 Ind. Proy'!AE91</f>
        <v>0</v>
      </c>
      <c r="U14" s="10">
        <f>+'24-02-018 Ind. Proy'!AF91</f>
        <v>0</v>
      </c>
      <c r="V14" s="10">
        <f>+'24-02-018 Ind. Proy'!AG91</f>
        <v>0</v>
      </c>
      <c r="W14" s="10">
        <f>+'24-02-018 Ind. Proy'!AH91</f>
        <v>0</v>
      </c>
      <c r="X14" s="49">
        <f>+'24-02-018 Ind. Proy'!AI91</f>
        <v>0</v>
      </c>
      <c r="Y14" s="49">
        <f>+'24-02-018 Ind. Proy'!AJ91</f>
        <v>0</v>
      </c>
    </row>
    <row r="15" spans="1:25" s="45" customFormat="1" ht="24.75" customHeight="1">
      <c r="A15" s="48" t="s">
        <v>56</v>
      </c>
      <c r="B15" s="10">
        <f>+'24-02-018 Ind. Proy'!J103</f>
        <v>0</v>
      </c>
      <c r="C15" s="10">
        <f>+'24-02-018 Ind. Proy'!K103</f>
        <v>0</v>
      </c>
      <c r="D15" s="10">
        <f>+'24-02-018 Ind. Proy'!M103</f>
        <v>0</v>
      </c>
      <c r="E15" s="10">
        <f>+'24-02-018 Ind. Proy'!N103</f>
        <v>0</v>
      </c>
      <c r="F15" s="10">
        <f>+'24-02-018 Ind. Proy'!O103</f>
        <v>0</v>
      </c>
      <c r="G15" s="10">
        <f>+'24-02-018 Ind. Proy'!R103</f>
        <v>0</v>
      </c>
      <c r="H15" s="10">
        <f>+'24-02-018 Ind. Proy'!S103</f>
        <v>0</v>
      </c>
      <c r="I15" s="10">
        <f>+'24-02-018 Ind. Proy'!T103</f>
        <v>0</v>
      </c>
      <c r="J15" s="10">
        <f>+'24-02-018 Ind. Proy'!U103</f>
        <v>0</v>
      </c>
      <c r="K15" s="10">
        <f>+'24-02-018 Ind. Proy'!V103</f>
        <v>0</v>
      </c>
      <c r="L15" s="10">
        <f>+'24-02-018 Ind. Proy'!W103</f>
        <v>0</v>
      </c>
      <c r="M15" s="10">
        <f>+'24-02-018 Ind. Proy'!X103</f>
        <v>0</v>
      </c>
      <c r="N15" s="10">
        <f>+'24-02-018 Ind. Proy'!Y103</f>
        <v>0</v>
      </c>
      <c r="O15" s="10">
        <f>+'24-02-018 Ind. Proy'!Z103</f>
        <v>0</v>
      </c>
      <c r="P15" s="10">
        <f>+'24-02-018 Ind. Proy'!AA103</f>
        <v>0</v>
      </c>
      <c r="Q15" s="10">
        <f>+'24-02-018 Ind. Proy'!AB103</f>
        <v>0</v>
      </c>
      <c r="R15" s="10">
        <f>+'24-02-018 Ind. Proy'!AC103</f>
        <v>0</v>
      </c>
      <c r="S15" s="10">
        <f>+'24-02-018 Ind. Proy'!AD103</f>
        <v>0</v>
      </c>
      <c r="T15" s="10">
        <f>+'24-02-018 Ind. Proy'!AE103</f>
        <v>0</v>
      </c>
      <c r="U15" s="10">
        <f>+'24-02-018 Ind. Proy'!AF103</f>
        <v>0</v>
      </c>
      <c r="V15" s="10">
        <f>+'24-02-018 Ind. Proy'!AG103</f>
        <v>0</v>
      </c>
      <c r="W15" s="10">
        <f>+'24-02-018 Ind. Proy'!AH103</f>
        <v>0</v>
      </c>
      <c r="X15" s="49">
        <f>+'24-02-018 Ind. Proy'!AI103</f>
        <v>0</v>
      </c>
      <c r="Y15" s="49">
        <f>+'24-02-018 Ind. Proy'!AJ103</f>
        <v>0</v>
      </c>
    </row>
    <row r="16" spans="1:25" s="45" customFormat="1" ht="24.75" customHeight="1">
      <c r="A16" s="48" t="s">
        <v>58</v>
      </c>
      <c r="B16" s="10">
        <f>+'24-02-018 Ind. Proy'!J115</f>
        <v>0</v>
      </c>
      <c r="C16" s="10">
        <f>+'24-02-018 Ind. Proy'!K115</f>
        <v>0</v>
      </c>
      <c r="D16" s="10">
        <f>+'24-02-018 Ind. Proy'!M115</f>
        <v>0</v>
      </c>
      <c r="E16" s="10">
        <f>+'24-02-018 Ind. Proy'!N115</f>
        <v>0</v>
      </c>
      <c r="F16" s="10">
        <f>+'24-02-018 Ind. Proy'!O115</f>
        <v>0</v>
      </c>
      <c r="G16" s="10">
        <f>+'24-02-018 Ind. Proy'!R115</f>
        <v>0</v>
      </c>
      <c r="H16" s="10">
        <f>+'24-02-018 Ind. Proy'!S115</f>
        <v>0</v>
      </c>
      <c r="I16" s="10">
        <f>+'24-02-018 Ind. Proy'!T115</f>
        <v>0</v>
      </c>
      <c r="J16" s="10">
        <f>+'24-02-018 Ind. Proy'!U115</f>
        <v>0</v>
      </c>
      <c r="K16" s="10">
        <f>+'24-02-018 Ind. Proy'!V115</f>
        <v>0</v>
      </c>
      <c r="L16" s="10">
        <f>+'24-02-018 Ind. Proy'!W115</f>
        <v>0</v>
      </c>
      <c r="M16" s="10">
        <f>+'24-02-018 Ind. Proy'!X115</f>
        <v>0</v>
      </c>
      <c r="N16" s="10">
        <f>+'24-02-018 Ind. Proy'!Y115</f>
        <v>0</v>
      </c>
      <c r="O16" s="10">
        <f>+'24-02-018 Ind. Proy'!Z115</f>
        <v>0</v>
      </c>
      <c r="P16" s="10">
        <f>+'24-02-018 Ind. Proy'!AA115</f>
        <v>0</v>
      </c>
      <c r="Q16" s="10">
        <f>+'24-02-018 Ind. Proy'!AB115</f>
        <v>0</v>
      </c>
      <c r="R16" s="10">
        <f>+'24-02-018 Ind. Proy'!AC115</f>
        <v>0</v>
      </c>
      <c r="S16" s="10">
        <f>+'24-02-018 Ind. Proy'!AD115</f>
        <v>0</v>
      </c>
      <c r="T16" s="10">
        <f>+'24-02-018 Ind. Proy'!AE115</f>
        <v>0</v>
      </c>
      <c r="U16" s="10">
        <f>+'24-02-018 Ind. Proy'!AF115</f>
        <v>0</v>
      </c>
      <c r="V16" s="10">
        <f>+'24-02-018 Ind. Proy'!AG115</f>
        <v>0</v>
      </c>
      <c r="W16" s="10">
        <f>+'24-02-018 Ind. Proy'!AH115</f>
        <v>0</v>
      </c>
      <c r="X16" s="49">
        <f>+'24-02-018 Ind. Proy'!AI115</f>
        <v>0</v>
      </c>
      <c r="Y16" s="49">
        <f>+'24-02-018 Ind. Proy'!AJ115</f>
        <v>0</v>
      </c>
    </row>
    <row r="17" spans="1:25" s="45" customFormat="1" ht="24.75" customHeight="1">
      <c r="A17" s="48" t="s">
        <v>60</v>
      </c>
      <c r="B17" s="10">
        <f>+'24-02-018 Ind. Proy'!J127</f>
        <v>0</v>
      </c>
      <c r="C17" s="10">
        <f>+'24-02-018 Ind. Proy'!K127</f>
        <v>0</v>
      </c>
      <c r="D17" s="10">
        <f>+'24-02-018 Ind. Proy'!M127</f>
        <v>0</v>
      </c>
      <c r="E17" s="10">
        <f>+'24-02-018 Ind. Proy'!N127</f>
        <v>0</v>
      </c>
      <c r="F17" s="10">
        <f>+'24-02-018 Ind. Proy'!O127</f>
        <v>0</v>
      </c>
      <c r="G17" s="10">
        <f>+'24-02-018 Ind. Proy'!R127</f>
        <v>0</v>
      </c>
      <c r="H17" s="10">
        <f>+'24-02-018 Ind. Proy'!S127</f>
        <v>0</v>
      </c>
      <c r="I17" s="10">
        <f>+'24-02-018 Ind. Proy'!T127</f>
        <v>0</v>
      </c>
      <c r="J17" s="10">
        <f>+'24-02-018 Ind. Proy'!U127</f>
        <v>0</v>
      </c>
      <c r="K17" s="10">
        <f>+'24-02-018 Ind. Proy'!V127</f>
        <v>0</v>
      </c>
      <c r="L17" s="10">
        <f>+'24-02-018 Ind. Proy'!W127</f>
        <v>0</v>
      </c>
      <c r="M17" s="10">
        <f>+'24-02-018 Ind. Proy'!X127</f>
        <v>0</v>
      </c>
      <c r="N17" s="10">
        <f>+'24-02-018 Ind. Proy'!Y127</f>
        <v>0</v>
      </c>
      <c r="O17" s="10">
        <f>+'24-02-018 Ind. Proy'!Z127</f>
        <v>0</v>
      </c>
      <c r="P17" s="10">
        <f>+'24-02-018 Ind. Proy'!AA127</f>
        <v>0</v>
      </c>
      <c r="Q17" s="10">
        <f>+'24-02-018 Ind. Proy'!AB127</f>
        <v>0</v>
      </c>
      <c r="R17" s="10">
        <f>+'24-02-018 Ind. Proy'!AC127</f>
        <v>0</v>
      </c>
      <c r="S17" s="10">
        <f>+'24-02-018 Ind. Proy'!AD127</f>
        <v>0</v>
      </c>
      <c r="T17" s="10">
        <f>+'24-02-018 Ind. Proy'!AE127</f>
        <v>0</v>
      </c>
      <c r="U17" s="10">
        <f>+'24-02-018 Ind. Proy'!AF127</f>
        <v>0</v>
      </c>
      <c r="V17" s="10">
        <f>+'24-02-018 Ind. Proy'!AG127</f>
        <v>0</v>
      </c>
      <c r="W17" s="10">
        <f>+'24-02-018 Ind. Proy'!AH127</f>
        <v>0</v>
      </c>
      <c r="X17" s="49">
        <f>+'24-02-018 Ind. Proy'!AI116</f>
        <v>0</v>
      </c>
      <c r="Y17" s="49">
        <f>+'24-02-018 Ind. Proy'!AJ116</f>
        <v>0</v>
      </c>
    </row>
    <row r="18" spans="1:25" s="45" customFormat="1" ht="24.75" customHeight="1">
      <c r="A18" s="48" t="s">
        <v>62</v>
      </c>
      <c r="B18" s="10">
        <f>+'24-02-018 Ind. Proy'!J139</f>
        <v>0</v>
      </c>
      <c r="C18" s="10">
        <f>+'24-02-018 Ind. Proy'!K139</f>
        <v>0</v>
      </c>
      <c r="D18" s="10">
        <f>+'24-02-018 Ind. Proy'!M139</f>
        <v>0</v>
      </c>
      <c r="E18" s="10">
        <f>+'24-02-018 Ind. Proy'!N139</f>
        <v>0</v>
      </c>
      <c r="F18" s="10">
        <f>+'24-02-018 Ind. Proy'!O139</f>
        <v>0</v>
      </c>
      <c r="G18" s="10">
        <f>+'24-02-018 Ind. Proy'!R139</f>
        <v>0</v>
      </c>
      <c r="H18" s="10">
        <f>+'24-02-018 Ind. Proy'!S139</f>
        <v>0</v>
      </c>
      <c r="I18" s="10">
        <f>+'24-02-018 Ind. Proy'!T139</f>
        <v>0</v>
      </c>
      <c r="J18" s="10">
        <f>+'24-02-018 Ind. Proy'!U139</f>
        <v>0</v>
      </c>
      <c r="K18" s="10">
        <f>+'24-02-018 Ind. Proy'!V139</f>
        <v>0</v>
      </c>
      <c r="L18" s="10">
        <f>+'24-02-018 Ind. Proy'!W139</f>
        <v>0</v>
      </c>
      <c r="M18" s="10">
        <f>+'24-02-018 Ind. Proy'!X139</f>
        <v>0</v>
      </c>
      <c r="N18" s="10">
        <f>+'24-02-018 Ind. Proy'!Y139</f>
        <v>0</v>
      </c>
      <c r="O18" s="10">
        <f>+'24-02-018 Ind. Proy'!Z139</f>
        <v>0</v>
      </c>
      <c r="P18" s="10">
        <f>+'24-02-018 Ind. Proy'!AA139</f>
        <v>0</v>
      </c>
      <c r="Q18" s="10">
        <f>+'24-02-018 Ind. Proy'!AB139</f>
        <v>0</v>
      </c>
      <c r="R18" s="10">
        <f>+'24-02-018 Ind. Proy'!AC139</f>
        <v>0</v>
      </c>
      <c r="S18" s="10">
        <f>+'24-02-018 Ind. Proy'!AD139</f>
        <v>0</v>
      </c>
      <c r="T18" s="10">
        <f>+'24-02-018 Ind. Proy'!AE139</f>
        <v>0</v>
      </c>
      <c r="U18" s="10">
        <f>+'24-02-018 Ind. Proy'!AF139</f>
        <v>0</v>
      </c>
      <c r="V18" s="10">
        <f>+'24-02-018 Ind. Proy'!AG139</f>
        <v>0</v>
      </c>
      <c r="W18" s="10">
        <f>+'24-02-018 Ind. Proy'!AH139</f>
        <v>0</v>
      </c>
      <c r="X18" s="49">
        <f>+'24-02-018 Ind. Proy'!AI117</f>
        <v>0</v>
      </c>
      <c r="Y18" s="49">
        <f>+'24-02-018 Ind. Proy'!AJ139</f>
        <v>0</v>
      </c>
    </row>
    <row r="19" spans="1:25" s="45" customFormat="1" ht="24.75" customHeight="1">
      <c r="A19" s="48" t="s">
        <v>64</v>
      </c>
      <c r="B19" s="10">
        <f>+'24-02-018 Ind. Proy'!J151</f>
        <v>0</v>
      </c>
      <c r="C19" s="10">
        <f>+'24-02-018 Ind. Proy'!K151</f>
        <v>0</v>
      </c>
      <c r="D19" s="10">
        <f>+'24-02-018 Ind. Proy'!M151</f>
        <v>0</v>
      </c>
      <c r="E19" s="10">
        <f>+'24-02-018 Ind. Proy'!N151</f>
        <v>0</v>
      </c>
      <c r="F19" s="10">
        <f>+'24-02-018 Ind. Proy'!O151</f>
        <v>0</v>
      </c>
      <c r="G19" s="10">
        <f>+'24-02-018 Ind. Proy'!R151</f>
        <v>0</v>
      </c>
      <c r="H19" s="10">
        <f>+'24-02-018 Ind. Proy'!S151</f>
        <v>0</v>
      </c>
      <c r="I19" s="10">
        <f>+'24-02-018 Ind. Proy'!T151</f>
        <v>0</v>
      </c>
      <c r="J19" s="10">
        <f>+'24-02-018 Ind. Proy'!U151</f>
        <v>0</v>
      </c>
      <c r="K19" s="10">
        <f>+'24-02-018 Ind. Proy'!V151</f>
        <v>0</v>
      </c>
      <c r="L19" s="10">
        <f>+'24-02-018 Ind. Proy'!W151</f>
        <v>0</v>
      </c>
      <c r="M19" s="10">
        <f>+'24-02-018 Ind. Proy'!X151</f>
        <v>0</v>
      </c>
      <c r="N19" s="10">
        <f>+'24-02-018 Ind. Proy'!Y151</f>
        <v>0</v>
      </c>
      <c r="O19" s="10">
        <f>+'24-02-018 Ind. Proy'!Z151</f>
        <v>0</v>
      </c>
      <c r="P19" s="10">
        <f>+'24-02-018 Ind. Proy'!AA151</f>
        <v>0</v>
      </c>
      <c r="Q19" s="10">
        <f>+'24-02-018 Ind. Proy'!AB151</f>
        <v>0</v>
      </c>
      <c r="R19" s="10">
        <f>+'24-02-018 Ind. Proy'!AC151</f>
        <v>0</v>
      </c>
      <c r="S19" s="10">
        <f>+'24-02-018 Ind. Proy'!AD151</f>
        <v>0</v>
      </c>
      <c r="T19" s="10">
        <f>+'24-02-018 Ind. Proy'!AE151</f>
        <v>0</v>
      </c>
      <c r="U19" s="10">
        <f>+'24-02-018 Ind. Proy'!AF151</f>
        <v>0</v>
      </c>
      <c r="V19" s="10">
        <f>+'24-02-018 Ind. Proy'!AG151</f>
        <v>0</v>
      </c>
      <c r="W19" s="10">
        <f>+'24-02-018 Ind. Proy'!AH151</f>
        <v>0</v>
      </c>
      <c r="X19" s="49">
        <f>+'24-02-018 Ind. Proy'!AI151</f>
        <v>0</v>
      </c>
      <c r="Y19" s="49">
        <f>+'24-02-018 Ind. Proy'!AJ151</f>
        <v>0</v>
      </c>
    </row>
    <row r="20" spans="1:25" s="45" customFormat="1" ht="24.75" customHeight="1">
      <c r="A20" s="50" t="s">
        <v>66</v>
      </c>
      <c r="B20" s="10">
        <f>+'24-02-018 Ind. Proy'!J163</f>
        <v>0</v>
      </c>
      <c r="C20" s="10">
        <f>+'24-02-018 Ind. Proy'!K163</f>
        <v>0</v>
      </c>
      <c r="D20" s="10">
        <f>+'24-02-018 Ind. Proy'!M163</f>
        <v>0</v>
      </c>
      <c r="E20" s="10">
        <f>+'24-02-018 Ind. Proy'!N163</f>
        <v>0</v>
      </c>
      <c r="F20" s="10">
        <f>+'24-02-018 Ind. Proy'!O163</f>
        <v>0</v>
      </c>
      <c r="G20" s="10">
        <f>+'24-02-018 Ind. Proy'!R163</f>
        <v>0</v>
      </c>
      <c r="H20" s="10">
        <f>+'24-02-018 Ind. Proy'!S163</f>
        <v>0</v>
      </c>
      <c r="I20" s="10">
        <f>+'24-02-018 Ind. Proy'!T163</f>
        <v>0</v>
      </c>
      <c r="J20" s="10">
        <f>+'24-02-018 Ind. Proy'!U163</f>
        <v>0</v>
      </c>
      <c r="K20" s="10">
        <f>+'24-02-018 Ind. Proy'!V163</f>
        <v>0</v>
      </c>
      <c r="L20" s="10">
        <f>+'24-02-018 Ind. Proy'!W163</f>
        <v>0</v>
      </c>
      <c r="M20" s="10">
        <f>+'24-02-018 Ind. Proy'!X163</f>
        <v>0</v>
      </c>
      <c r="N20" s="10">
        <f>+'24-02-018 Ind. Proy'!Y163</f>
        <v>0</v>
      </c>
      <c r="O20" s="10">
        <f>+'24-02-018 Ind. Proy'!Z163</f>
        <v>0</v>
      </c>
      <c r="P20" s="10">
        <f>+'24-02-018 Ind. Proy'!AA163</f>
        <v>0</v>
      </c>
      <c r="Q20" s="10">
        <f>+'24-02-018 Ind. Proy'!AB163</f>
        <v>0</v>
      </c>
      <c r="R20" s="10">
        <f>+'24-02-018 Ind. Proy'!AC163</f>
        <v>0</v>
      </c>
      <c r="S20" s="10">
        <f>+'24-02-018 Ind. Proy'!AD163</f>
        <v>0</v>
      </c>
      <c r="T20" s="10">
        <f>+'24-02-018 Ind. Proy'!AE163</f>
        <v>0</v>
      </c>
      <c r="U20" s="10">
        <f>+'24-02-018 Ind. Proy'!AF163</f>
        <v>0</v>
      </c>
      <c r="V20" s="10">
        <f>+'24-02-018 Ind. Proy'!AG163</f>
        <v>0</v>
      </c>
      <c r="W20" s="10">
        <f>+'24-02-018 Ind. Proy'!AH163</f>
        <v>0</v>
      </c>
      <c r="X20" s="49">
        <f>+'24-02-018 Ind. Proy'!AI163</f>
        <v>0</v>
      </c>
      <c r="Y20" s="49">
        <f>+'24-02-018 Ind. Proy'!AJ163</f>
        <v>0</v>
      </c>
    </row>
    <row r="21" spans="1:25" s="45" customFormat="1" ht="24.75" customHeight="1">
      <c r="A21" s="50" t="s">
        <v>68</v>
      </c>
      <c r="B21" s="10">
        <f>+'24-02-018 Ind. Proy'!J175</f>
        <v>0</v>
      </c>
      <c r="C21" s="10">
        <f>+'24-02-018 Ind. Proy'!K175</f>
        <v>0</v>
      </c>
      <c r="D21" s="10">
        <f>+'24-02-018 Ind. Proy'!M175</f>
        <v>0</v>
      </c>
      <c r="E21" s="10">
        <f>+'24-02-018 Ind. Proy'!N175</f>
        <v>0</v>
      </c>
      <c r="F21" s="10">
        <f>+'24-02-018 Ind. Proy'!O175</f>
        <v>0</v>
      </c>
      <c r="G21" s="10">
        <f>+'24-02-018 Ind. Proy'!R175</f>
        <v>0</v>
      </c>
      <c r="H21" s="10">
        <f>+'24-02-018 Ind. Proy'!S175</f>
        <v>0</v>
      </c>
      <c r="I21" s="10">
        <f>+'24-02-018 Ind. Proy'!T175</f>
        <v>0</v>
      </c>
      <c r="J21" s="10">
        <f>+'24-02-018 Ind. Proy'!U175</f>
        <v>0</v>
      </c>
      <c r="K21" s="10">
        <f>+'24-02-018 Ind. Proy'!V175</f>
        <v>0</v>
      </c>
      <c r="L21" s="10">
        <f>+'24-02-018 Ind. Proy'!W175</f>
        <v>0</v>
      </c>
      <c r="M21" s="10">
        <f>+'24-02-018 Ind. Proy'!X175</f>
        <v>0</v>
      </c>
      <c r="N21" s="10">
        <f>+'24-02-018 Ind. Proy'!Y175</f>
        <v>0</v>
      </c>
      <c r="O21" s="10">
        <f>+'24-02-018 Ind. Proy'!Z175</f>
        <v>0</v>
      </c>
      <c r="P21" s="10">
        <f>+'24-02-018 Ind. Proy'!AA175</f>
        <v>0</v>
      </c>
      <c r="Q21" s="10">
        <f>+'24-02-018 Ind. Proy'!AB175</f>
        <v>0</v>
      </c>
      <c r="R21" s="10">
        <f>+'24-02-018 Ind. Proy'!AC175</f>
        <v>0</v>
      </c>
      <c r="S21" s="10">
        <f>+'24-02-018 Ind. Proy'!AD175</f>
        <v>0</v>
      </c>
      <c r="T21" s="10">
        <f>+'24-02-018 Ind. Proy'!AE175</f>
        <v>0</v>
      </c>
      <c r="U21" s="10">
        <f>+'24-02-018 Ind. Proy'!AF175</f>
        <v>0</v>
      </c>
      <c r="V21" s="10">
        <f>+'24-02-018 Ind. Proy'!AG175</f>
        <v>0</v>
      </c>
      <c r="W21" s="10">
        <f>+'24-02-018 Ind. Proy'!AH175</f>
        <v>0</v>
      </c>
      <c r="X21" s="49">
        <f>+'24-02-018 Ind. Proy'!AI175</f>
        <v>0</v>
      </c>
      <c r="Y21" s="49">
        <f>+'24-02-018 Ind. Proy'!AJ175</f>
        <v>0</v>
      </c>
    </row>
    <row r="22" spans="1:25" s="45" customFormat="1" ht="24.75" customHeight="1">
      <c r="A22" s="50" t="s">
        <v>70</v>
      </c>
      <c r="B22" s="10">
        <f>+'24-02-018 Ind. Proy'!J187</f>
        <v>0</v>
      </c>
      <c r="C22" s="10">
        <f>+'24-02-018 Ind. Proy'!K187</f>
        <v>0</v>
      </c>
      <c r="D22" s="10">
        <f>+'24-02-018 Ind. Proy'!M187</f>
        <v>0</v>
      </c>
      <c r="E22" s="10">
        <f>+'24-02-018 Ind. Proy'!N187</f>
        <v>0</v>
      </c>
      <c r="F22" s="10">
        <f>+'24-02-018 Ind. Proy'!O187</f>
        <v>0</v>
      </c>
      <c r="G22" s="10">
        <f>+'24-02-018 Ind. Proy'!R187</f>
        <v>0</v>
      </c>
      <c r="H22" s="10">
        <f>+'24-02-018 Ind. Proy'!S187</f>
        <v>0</v>
      </c>
      <c r="I22" s="10">
        <f>+'24-02-018 Ind. Proy'!T187</f>
        <v>0</v>
      </c>
      <c r="J22" s="10">
        <f>+'24-02-018 Ind. Proy'!U187</f>
        <v>0</v>
      </c>
      <c r="K22" s="10">
        <f>+'24-02-018 Ind. Proy'!V187</f>
        <v>0</v>
      </c>
      <c r="L22" s="10">
        <f>+'24-02-018 Ind. Proy'!W187</f>
        <v>0</v>
      </c>
      <c r="M22" s="10">
        <f>+'24-02-018 Ind. Proy'!X187</f>
        <v>0</v>
      </c>
      <c r="N22" s="10">
        <f>+'24-02-018 Ind. Proy'!Y187</f>
        <v>0</v>
      </c>
      <c r="O22" s="10">
        <f>+'24-02-018 Ind. Proy'!Z187</f>
        <v>0</v>
      </c>
      <c r="P22" s="10">
        <f>+'24-02-018 Ind. Proy'!AA187</f>
        <v>0</v>
      </c>
      <c r="Q22" s="10">
        <f>+'24-02-018 Ind. Proy'!AB187</f>
        <v>0</v>
      </c>
      <c r="R22" s="10">
        <f>+'24-02-018 Ind. Proy'!AC187</f>
        <v>0</v>
      </c>
      <c r="S22" s="10">
        <f>+'24-02-018 Ind. Proy'!AD187</f>
        <v>0</v>
      </c>
      <c r="T22" s="10">
        <f>+'24-02-018 Ind. Proy'!AE187</f>
        <v>0</v>
      </c>
      <c r="U22" s="10">
        <f>+'24-02-018 Ind. Proy'!AF187</f>
        <v>0</v>
      </c>
      <c r="V22" s="10">
        <f>+'24-02-018 Ind. Proy'!AG187</f>
        <v>0</v>
      </c>
      <c r="W22" s="10">
        <f>+'24-02-018 Ind. Proy'!AH187</f>
        <v>0</v>
      </c>
      <c r="X22" s="49">
        <f>+'24-02-018 Ind. Proy'!AI187</f>
        <v>0</v>
      </c>
      <c r="Y22" s="49">
        <f>+'24-02-018 Ind. Proy'!AJ187</f>
        <v>0</v>
      </c>
    </row>
    <row r="23" spans="1:25" s="45" customFormat="1" ht="24.75" customHeight="1">
      <c r="A23" s="51" t="s">
        <v>72</v>
      </c>
      <c r="B23" s="10">
        <f>+'24-02-018 Ind. Proy'!J190</f>
        <v>16100597000</v>
      </c>
      <c r="C23" s="10">
        <f>+'24-02-018 Ind. Proy'!K190</f>
        <v>16100597000</v>
      </c>
      <c r="D23" s="10">
        <f>+'24-02-018 Ind. Proy'!M190</f>
        <v>0</v>
      </c>
      <c r="E23" s="10">
        <f>+'24-02-018 Ind. Proy'!N190</f>
        <v>0</v>
      </c>
      <c r="F23" s="10">
        <f>+'24-02-018 Ind. Proy'!O190</f>
        <v>0</v>
      </c>
      <c r="G23" s="10">
        <f>+'24-02-018 Ind. Proy'!R190</f>
        <v>0</v>
      </c>
      <c r="H23" s="10">
        <f>+'24-02-018 Ind. Proy'!S190</f>
        <v>0</v>
      </c>
      <c r="I23" s="10">
        <f>+'24-02-018 Ind. Proy'!T190</f>
        <v>15295567150</v>
      </c>
      <c r="J23" s="10">
        <f>+'24-02-018 Ind. Proy'!U190</f>
        <v>15295567150</v>
      </c>
      <c r="K23" s="10">
        <f>+'24-02-018 Ind. Proy'!V190</f>
        <v>0</v>
      </c>
      <c r="L23" s="10">
        <f>+'24-02-018 Ind. Proy'!W190</f>
        <v>0</v>
      </c>
      <c r="M23" s="10">
        <f>+'24-02-018 Ind. Proy'!X190</f>
        <v>0</v>
      </c>
      <c r="N23" s="10">
        <f>+'24-02-018 Ind. Proy'!Y190</f>
        <v>0</v>
      </c>
      <c r="O23" s="10">
        <f>+'24-02-018 Ind. Proy'!Z190</f>
        <v>0</v>
      </c>
      <c r="P23" s="10">
        <f>+'24-02-018 Ind. Proy'!AA190</f>
        <v>0</v>
      </c>
      <c r="Q23" s="10">
        <f>+'24-02-018 Ind. Proy'!AB190</f>
        <v>0</v>
      </c>
      <c r="R23" s="10">
        <f>+'24-02-018 Ind. Proy'!AC190</f>
        <v>0</v>
      </c>
      <c r="S23" s="10">
        <f>+'24-02-018 Ind. Proy'!AD190</f>
        <v>0</v>
      </c>
      <c r="T23" s="10">
        <f>+'24-02-018 Ind. Proy'!AE190</f>
        <v>0</v>
      </c>
      <c r="U23" s="10">
        <f>+'24-02-018 Ind. Proy'!AF190</f>
        <v>0</v>
      </c>
      <c r="V23" s="10">
        <f>+'24-02-018 Ind. Proy'!AG190</f>
        <v>0</v>
      </c>
      <c r="W23" s="10">
        <f>+'24-02-018 Ind. Proy'!AH190</f>
        <v>15295567150</v>
      </c>
      <c r="X23" s="49">
        <f>+'24-02-018 Ind. Proy'!AI190</f>
        <v>0.95</v>
      </c>
      <c r="Y23" s="49">
        <f>+'24-02-018 Ind. Proy'!AJ190</f>
        <v>1</v>
      </c>
    </row>
    <row r="24" spans="1:25" ht="15" customHeight="1">
      <c r="A24" s="129" t="str">
        <f>"TOTAL ASIG."&amp;" "&amp;$A$5</f>
        <v>TOTAL ASIG. 24-02-018 "Programa Educacional Pro-retención"</v>
      </c>
      <c r="B24" s="130">
        <f t="shared" ref="B24:W24" si="0">SUM(B8:B23)</f>
        <v>16100597000</v>
      </c>
      <c r="C24" s="130">
        <f t="shared" si="0"/>
        <v>16100597000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0</v>
      </c>
      <c r="H24" s="130">
        <f t="shared" si="0"/>
        <v>0</v>
      </c>
      <c r="I24" s="130">
        <f t="shared" si="0"/>
        <v>15295567150</v>
      </c>
      <c r="J24" s="130">
        <f t="shared" si="0"/>
        <v>15295567150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15295567150</v>
      </c>
      <c r="X24" s="131">
        <f>+'24-02-018 Ind. Proy'!AI191</f>
        <v>0.95</v>
      </c>
      <c r="Y24" s="131">
        <f>'24-02-018 Ind. Proy'!AJ191</f>
        <v>1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208"/>
  <sheetViews>
    <sheetView zoomScaleNormal="100" workbookViewId="0">
      <pane xSplit="5" ySplit="7" topLeftCell="F18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Y5" sqref="Y1:AG1048576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121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08"/>
      <c r="W5" s="108"/>
      <c r="X5" s="108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25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25" t="s">
        <v>22</v>
      </c>
      <c r="D7" s="156"/>
      <c r="E7" s="153"/>
      <c r="F7" s="156"/>
      <c r="G7" s="153"/>
      <c r="H7" s="124" t="s">
        <v>23</v>
      </c>
      <c r="I7" s="124" t="s">
        <v>24</v>
      </c>
      <c r="J7" s="159"/>
      <c r="K7" s="159"/>
      <c r="L7" s="153"/>
      <c r="M7" s="126" t="s">
        <v>25</v>
      </c>
      <c r="N7" s="126" t="s">
        <v>26</v>
      </c>
      <c r="O7" s="126" t="s">
        <v>27</v>
      </c>
      <c r="P7" s="153"/>
      <c r="Q7" s="156"/>
      <c r="R7" s="126" t="s">
        <v>28</v>
      </c>
      <c r="S7" s="126" t="s">
        <v>29</v>
      </c>
      <c r="T7" s="126" t="s">
        <v>30</v>
      </c>
      <c r="U7" s="159"/>
      <c r="V7" s="126" t="s">
        <v>31</v>
      </c>
      <c r="W7" s="126" t="s">
        <v>32</v>
      </c>
      <c r="X7" s="126" t="s">
        <v>33</v>
      </c>
      <c r="Y7" s="159"/>
      <c r="Z7" s="126" t="s">
        <v>34</v>
      </c>
      <c r="AA7" s="126" t="s">
        <v>35</v>
      </c>
      <c r="AB7" s="126" t="s">
        <v>36</v>
      </c>
      <c r="AC7" s="159"/>
      <c r="AD7" s="126" t="s">
        <v>37</v>
      </c>
      <c r="AE7" s="126" t="s">
        <v>38</v>
      </c>
      <c r="AF7" s="126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>
      <c r="A8" s="179" t="s">
        <v>42</v>
      </c>
      <c r="B8" s="180"/>
      <c r="C8" s="180"/>
      <c r="D8" s="180"/>
      <c r="E8" s="181"/>
      <c r="F8" s="17"/>
      <c r="G8" s="18"/>
      <c r="H8" s="19"/>
      <c r="I8" s="19"/>
      <c r="J8" s="7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 t="str">
        <f t="shared" ref="AJ9:AJ18" si="1">IF(ISERROR(AH9/$AH$191),"-",AH9/$AH$191)</f>
        <v>-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 t="str">
        <f t="shared" si="1"/>
        <v>-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 t="str">
        <f t="shared" si="1"/>
        <v>-</v>
      </c>
    </row>
    <row r="12" spans="1:44" ht="12.75" hidden="1" customHeight="1" outlineLevel="1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 t="str">
        <f t="shared" si="1"/>
        <v>-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 t="str">
        <f t="shared" si="1"/>
        <v>-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 t="str">
        <f t="shared" si="1"/>
        <v>-</v>
      </c>
    </row>
    <row r="15" spans="1:44" ht="12.75" hidden="1" customHeight="1" outlineLevel="1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 t="str">
        <f t="shared" si="1"/>
        <v>-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 t="str">
        <f t="shared" si="1"/>
        <v>-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 t="str">
        <f t="shared" si="1"/>
        <v>-</v>
      </c>
    </row>
    <row r="18" spans="1:44" ht="12.75" hidden="1" customHeight="1" outlineLevel="1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 t="str">
        <f t="shared" si="1"/>
        <v>-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hidden="1" customHeight="1" collapsed="1">
      <c r="A19" s="175" t="s">
        <v>43</v>
      </c>
      <c r="B19" s="176"/>
      <c r="C19" s="177"/>
      <c r="D19" s="177"/>
      <c r="E19" s="177"/>
      <c r="F19" s="177"/>
      <c r="G19" s="177"/>
      <c r="H19" s="177"/>
      <c r="I19" s="178"/>
      <c r="J19" s="70">
        <f>SUM(J9:J18)</f>
        <v>0</v>
      </c>
      <c r="K19" s="70">
        <f>SUM(K9:K18)</f>
        <v>0</v>
      </c>
      <c r="L19" s="80"/>
      <c r="M19" s="70">
        <f>SUM(M9:M18)</f>
        <v>0</v>
      </c>
      <c r="N19" s="70">
        <f>SUM(N9:N18)</f>
        <v>0</v>
      </c>
      <c r="O19" s="70">
        <f>SUM(O9:O18)</f>
        <v>0</v>
      </c>
      <c r="P19" s="73"/>
      <c r="Q19" s="81"/>
      <c r="R19" s="70">
        <f t="shared" ref="R19:AH19" si="7">SUM(R9:R18)</f>
        <v>0</v>
      </c>
      <c r="S19" s="70">
        <f t="shared" si="7"/>
        <v>0</v>
      </c>
      <c r="T19" s="70">
        <f t="shared" si="7"/>
        <v>0</v>
      </c>
      <c r="U19" s="70">
        <f>SUM(U9:U18)</f>
        <v>0</v>
      </c>
      <c r="V19" s="70">
        <f t="shared" si="7"/>
        <v>0</v>
      </c>
      <c r="W19" s="70">
        <f t="shared" si="7"/>
        <v>0</v>
      </c>
      <c r="X19" s="70">
        <f t="shared" si="7"/>
        <v>0</v>
      </c>
      <c r="Y19" s="70">
        <f t="shared" si="7"/>
        <v>0</v>
      </c>
      <c r="Z19" s="70">
        <f t="shared" si="7"/>
        <v>0</v>
      </c>
      <c r="AA19" s="70">
        <f t="shared" si="7"/>
        <v>0</v>
      </c>
      <c r="AB19" s="70">
        <f t="shared" si="7"/>
        <v>0</v>
      </c>
      <c r="AC19" s="70">
        <f t="shared" si="7"/>
        <v>0</v>
      </c>
      <c r="AD19" s="70">
        <f t="shared" si="7"/>
        <v>0</v>
      </c>
      <c r="AE19" s="70">
        <f t="shared" si="7"/>
        <v>0</v>
      </c>
      <c r="AF19" s="70">
        <f t="shared" si="7"/>
        <v>0</v>
      </c>
      <c r="AG19" s="70">
        <f t="shared" si="7"/>
        <v>0</v>
      </c>
      <c r="AH19" s="70">
        <f t="shared" si="7"/>
        <v>0</v>
      </c>
      <c r="AI19" s="74">
        <f>IF(ISERROR(AH19/J19),0,AH19/J19)</f>
        <v>0</v>
      </c>
      <c r="AJ19" s="74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>
      <c r="A20" s="182" t="s">
        <v>44</v>
      </c>
      <c r="B20" s="183"/>
      <c r="C20" s="183"/>
      <c r="D20" s="183"/>
      <c r="E20" s="184"/>
      <c r="F20" s="17"/>
      <c r="G20" s="18"/>
      <c r="H20" s="19"/>
      <c r="I20" s="19"/>
      <c r="J20" s="7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 t="str">
        <f t="shared" ref="AJ21:AJ30" si="9">IF(ISERROR(AH21/$AH$191),"-",AH21/$AH$191)</f>
        <v>-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 t="str">
        <f t="shared" si="9"/>
        <v>-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 t="str">
        <f t="shared" si="9"/>
        <v>-</v>
      </c>
    </row>
    <row r="24" spans="1:44" ht="12.75" hidden="1" customHeight="1" outlineLevel="1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 t="str">
        <f t="shared" si="9"/>
        <v>-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 t="str">
        <f t="shared" si="9"/>
        <v>-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 t="str">
        <f t="shared" si="9"/>
        <v>-</v>
      </c>
    </row>
    <row r="27" spans="1:44" ht="12.75" hidden="1" customHeight="1" outlineLevel="1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 t="str">
        <f t="shared" si="9"/>
        <v>-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 t="str">
        <f t="shared" si="9"/>
        <v>-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 t="str">
        <f t="shared" si="9"/>
        <v>-</v>
      </c>
    </row>
    <row r="30" spans="1:44" ht="12.75" hidden="1" customHeight="1" outlineLevel="1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 t="str">
        <f t="shared" si="9"/>
        <v>-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hidden="1" customHeight="1" collapsed="1">
      <c r="A31" s="175" t="s">
        <v>45</v>
      </c>
      <c r="B31" s="176"/>
      <c r="C31" s="177"/>
      <c r="D31" s="177"/>
      <c r="E31" s="177"/>
      <c r="F31" s="177"/>
      <c r="G31" s="177"/>
      <c r="H31" s="177"/>
      <c r="I31" s="178"/>
      <c r="J31" s="70">
        <f>SUM(J21:J30)</f>
        <v>0</v>
      </c>
      <c r="K31" s="70">
        <f>SUM(K21:K30)</f>
        <v>0</v>
      </c>
      <c r="L31" s="80"/>
      <c r="M31" s="70">
        <f>SUM(M21:M30)</f>
        <v>0</v>
      </c>
      <c r="N31" s="70">
        <f>SUM(N21:N30)</f>
        <v>0</v>
      </c>
      <c r="O31" s="70">
        <f>SUM(O21:O30)</f>
        <v>0</v>
      </c>
      <c r="P31" s="73"/>
      <c r="Q31" s="81"/>
      <c r="R31" s="70">
        <f t="shared" ref="R31:AH31" si="15">SUM(R21:R30)</f>
        <v>0</v>
      </c>
      <c r="S31" s="70">
        <f t="shared" si="15"/>
        <v>0</v>
      </c>
      <c r="T31" s="70">
        <f t="shared" si="15"/>
        <v>0</v>
      </c>
      <c r="U31" s="70">
        <f t="shared" si="15"/>
        <v>0</v>
      </c>
      <c r="V31" s="70">
        <f t="shared" si="15"/>
        <v>0</v>
      </c>
      <c r="W31" s="70">
        <f t="shared" si="15"/>
        <v>0</v>
      </c>
      <c r="X31" s="70">
        <f t="shared" si="15"/>
        <v>0</v>
      </c>
      <c r="Y31" s="70">
        <f t="shared" si="15"/>
        <v>0</v>
      </c>
      <c r="Z31" s="70">
        <f t="shared" si="15"/>
        <v>0</v>
      </c>
      <c r="AA31" s="70">
        <f t="shared" si="15"/>
        <v>0</v>
      </c>
      <c r="AB31" s="70">
        <f t="shared" si="15"/>
        <v>0</v>
      </c>
      <c r="AC31" s="70">
        <f t="shared" si="15"/>
        <v>0</v>
      </c>
      <c r="AD31" s="70">
        <f t="shared" si="15"/>
        <v>0</v>
      </c>
      <c r="AE31" s="70">
        <f t="shared" si="15"/>
        <v>0</v>
      </c>
      <c r="AF31" s="70">
        <f t="shared" si="15"/>
        <v>0</v>
      </c>
      <c r="AG31" s="70">
        <f t="shared" si="15"/>
        <v>0</v>
      </c>
      <c r="AH31" s="70">
        <f t="shared" si="15"/>
        <v>0</v>
      </c>
      <c r="AI31" s="74">
        <f>IF(ISERROR(AH31/J31),0,AH31/J31)</f>
        <v>0</v>
      </c>
      <c r="AJ31" s="74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>
      <c r="A32" s="182" t="s">
        <v>46</v>
      </c>
      <c r="B32" s="183"/>
      <c r="C32" s="183"/>
      <c r="D32" s="183"/>
      <c r="E32" s="184"/>
      <c r="F32" s="17"/>
      <c r="G32" s="18"/>
      <c r="H32" s="19"/>
      <c r="I32" s="19"/>
      <c r="J32" s="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 t="str">
        <f t="shared" ref="AJ33:AJ42" si="17">IF(ISERROR(AH33/$AH$191),"-",AH33/$AH$191)</f>
        <v>-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 t="str">
        <f t="shared" si="17"/>
        <v>-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 t="str">
        <f t="shared" si="17"/>
        <v>-</v>
      </c>
    </row>
    <row r="36" spans="1:44" ht="12.75" hidden="1" customHeight="1" outlineLevel="1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 t="str">
        <f t="shared" si="17"/>
        <v>-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 t="str">
        <f t="shared" si="17"/>
        <v>-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 t="str">
        <f t="shared" si="17"/>
        <v>-</v>
      </c>
    </row>
    <row r="39" spans="1:44" ht="12.75" hidden="1" customHeight="1" outlineLevel="1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 t="str">
        <f t="shared" si="17"/>
        <v>-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 t="str">
        <f t="shared" si="17"/>
        <v>-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 t="str">
        <f t="shared" si="17"/>
        <v>-</v>
      </c>
    </row>
    <row r="42" spans="1:44" ht="12.75" hidden="1" customHeight="1" outlineLevel="1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 t="str">
        <f t="shared" si="17"/>
        <v>-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hidden="1" customHeight="1" collapsed="1">
      <c r="A43" s="175" t="s">
        <v>47</v>
      </c>
      <c r="B43" s="176"/>
      <c r="C43" s="177"/>
      <c r="D43" s="177"/>
      <c r="E43" s="177"/>
      <c r="F43" s="177"/>
      <c r="G43" s="177"/>
      <c r="H43" s="177"/>
      <c r="I43" s="178"/>
      <c r="J43" s="70">
        <f>SUM(J33:J42)</f>
        <v>0</v>
      </c>
      <c r="K43" s="70">
        <f>SUM(K33:K42)</f>
        <v>0</v>
      </c>
      <c r="L43" s="80"/>
      <c r="M43" s="70">
        <f>SUM(M33:M42)</f>
        <v>0</v>
      </c>
      <c r="N43" s="70">
        <f>SUM(N33:N42)</f>
        <v>0</v>
      </c>
      <c r="O43" s="70">
        <f>SUM(O33:O42)</f>
        <v>0</v>
      </c>
      <c r="P43" s="73"/>
      <c r="Q43" s="81"/>
      <c r="R43" s="70">
        <f t="shared" ref="R43:AH43" si="23">SUM(R33:R42)</f>
        <v>0</v>
      </c>
      <c r="S43" s="70">
        <f t="shared" si="23"/>
        <v>0</v>
      </c>
      <c r="T43" s="70">
        <f t="shared" si="23"/>
        <v>0</v>
      </c>
      <c r="U43" s="70">
        <f t="shared" si="23"/>
        <v>0</v>
      </c>
      <c r="V43" s="70">
        <f t="shared" si="23"/>
        <v>0</v>
      </c>
      <c r="W43" s="70">
        <f t="shared" si="23"/>
        <v>0</v>
      </c>
      <c r="X43" s="70">
        <f t="shared" si="23"/>
        <v>0</v>
      </c>
      <c r="Y43" s="70">
        <f t="shared" si="23"/>
        <v>0</v>
      </c>
      <c r="Z43" s="70">
        <f t="shared" si="23"/>
        <v>0</v>
      </c>
      <c r="AA43" s="70">
        <f t="shared" si="23"/>
        <v>0</v>
      </c>
      <c r="AB43" s="70">
        <f t="shared" si="23"/>
        <v>0</v>
      </c>
      <c r="AC43" s="70">
        <f t="shared" si="23"/>
        <v>0</v>
      </c>
      <c r="AD43" s="70">
        <f t="shared" si="23"/>
        <v>0</v>
      </c>
      <c r="AE43" s="70">
        <f t="shared" si="23"/>
        <v>0</v>
      </c>
      <c r="AF43" s="70">
        <f t="shared" si="23"/>
        <v>0</v>
      </c>
      <c r="AG43" s="70">
        <f t="shared" si="23"/>
        <v>0</v>
      </c>
      <c r="AH43" s="70">
        <f t="shared" si="23"/>
        <v>0</v>
      </c>
      <c r="AI43" s="74">
        <f>IF(ISERROR(AH43/J43),0,AH43/J43)</f>
        <v>0</v>
      </c>
      <c r="AJ43" s="74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>
      <c r="A44" s="182" t="s">
        <v>48</v>
      </c>
      <c r="B44" s="183"/>
      <c r="C44" s="183"/>
      <c r="D44" s="183"/>
      <c r="E44" s="184"/>
      <c r="F44" s="17"/>
      <c r="G44" s="18"/>
      <c r="H44" s="19"/>
      <c r="I44" s="19"/>
      <c r="J44" s="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 t="str">
        <f t="shared" ref="AJ45:AJ54" si="25">IF(ISERROR(AH45/$AH$191),"-",AH45/$AH$191)</f>
        <v>-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 t="str">
        <f t="shared" si="25"/>
        <v>-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 t="str">
        <f t="shared" si="25"/>
        <v>-</v>
      </c>
    </row>
    <row r="48" spans="1:44" ht="12.75" hidden="1" customHeight="1" outlineLevel="1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 t="str">
        <f t="shared" si="25"/>
        <v>-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 t="str">
        <f t="shared" si="25"/>
        <v>-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 t="str">
        <f t="shared" si="25"/>
        <v>-</v>
      </c>
    </row>
    <row r="51" spans="1:44" ht="12.75" hidden="1" customHeight="1" outlineLevel="1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 t="str">
        <f t="shared" si="25"/>
        <v>-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 t="str">
        <f t="shared" si="25"/>
        <v>-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 t="str">
        <f t="shared" si="25"/>
        <v>-</v>
      </c>
    </row>
    <row r="54" spans="1:44" ht="12.75" hidden="1" customHeight="1" outlineLevel="1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 t="str">
        <f t="shared" si="25"/>
        <v>-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hidden="1" customHeight="1" collapsed="1">
      <c r="A55" s="175" t="s">
        <v>49</v>
      </c>
      <c r="B55" s="176"/>
      <c r="C55" s="177"/>
      <c r="D55" s="177"/>
      <c r="E55" s="177"/>
      <c r="F55" s="177"/>
      <c r="G55" s="177"/>
      <c r="H55" s="177"/>
      <c r="I55" s="178"/>
      <c r="J55" s="70">
        <f>SUM(J45:J54)</f>
        <v>0</v>
      </c>
      <c r="K55" s="70">
        <f>SUM(K45:K54)</f>
        <v>0</v>
      </c>
      <c r="L55" s="80"/>
      <c r="M55" s="70">
        <f>SUM(M45:M54)</f>
        <v>0</v>
      </c>
      <c r="N55" s="70">
        <f>SUM(N45:N54)</f>
        <v>0</v>
      </c>
      <c r="O55" s="70">
        <f>SUM(O45:O54)</f>
        <v>0</v>
      </c>
      <c r="P55" s="73"/>
      <c r="Q55" s="81"/>
      <c r="R55" s="70">
        <f t="shared" ref="R55:AH55" si="31">SUM(R45:R54)</f>
        <v>0</v>
      </c>
      <c r="S55" s="70">
        <f t="shared" si="31"/>
        <v>0</v>
      </c>
      <c r="T55" s="70">
        <f t="shared" si="31"/>
        <v>0</v>
      </c>
      <c r="U55" s="70">
        <f t="shared" si="31"/>
        <v>0</v>
      </c>
      <c r="V55" s="70">
        <f t="shared" si="31"/>
        <v>0</v>
      </c>
      <c r="W55" s="70">
        <f t="shared" si="31"/>
        <v>0</v>
      </c>
      <c r="X55" s="70">
        <f t="shared" si="31"/>
        <v>0</v>
      </c>
      <c r="Y55" s="70">
        <f t="shared" si="31"/>
        <v>0</v>
      </c>
      <c r="Z55" s="70">
        <f t="shared" si="31"/>
        <v>0</v>
      </c>
      <c r="AA55" s="70">
        <f t="shared" si="31"/>
        <v>0</v>
      </c>
      <c r="AB55" s="70">
        <f t="shared" si="31"/>
        <v>0</v>
      </c>
      <c r="AC55" s="70">
        <f t="shared" si="31"/>
        <v>0</v>
      </c>
      <c r="AD55" s="70">
        <f t="shared" si="31"/>
        <v>0</v>
      </c>
      <c r="AE55" s="70">
        <f t="shared" si="31"/>
        <v>0</v>
      </c>
      <c r="AF55" s="70">
        <f t="shared" si="31"/>
        <v>0</v>
      </c>
      <c r="AG55" s="70">
        <f t="shared" si="31"/>
        <v>0</v>
      </c>
      <c r="AH55" s="70">
        <f t="shared" si="31"/>
        <v>0</v>
      </c>
      <c r="AI55" s="74">
        <f>IF(ISERROR(AH55/J55),0,AH55/J55)</f>
        <v>0</v>
      </c>
      <c r="AJ55" s="74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>
      <c r="A56" s="182" t="s">
        <v>50</v>
      </c>
      <c r="B56" s="183"/>
      <c r="C56" s="183"/>
      <c r="D56" s="183"/>
      <c r="E56" s="184"/>
      <c r="F56" s="17"/>
      <c r="G56" s="18"/>
      <c r="H56" s="19"/>
      <c r="I56" s="19"/>
      <c r="J56" s="7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6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 t="str">
        <f t="shared" ref="AJ57:AJ66" si="33">IF(ISERROR(AH57/$AH$191),"-",AH57/$AH$191)</f>
        <v>-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6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 t="str">
        <f t="shared" si="33"/>
        <v>-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 t="str">
        <f t="shared" si="33"/>
        <v>-</v>
      </c>
    </row>
    <row r="60" spans="1:44" ht="12.75" hidden="1" customHeight="1" outlineLevel="1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 t="str">
        <f t="shared" si="33"/>
        <v>-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 t="str">
        <f t="shared" si="33"/>
        <v>-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 t="str">
        <f t="shared" si="33"/>
        <v>-</v>
      </c>
    </row>
    <row r="63" spans="1:44" ht="12.75" hidden="1" customHeight="1" outlineLevel="1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 t="str">
        <f t="shared" si="33"/>
        <v>-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 t="str">
        <f t="shared" si="33"/>
        <v>-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 t="str">
        <f t="shared" si="33"/>
        <v>-</v>
      </c>
    </row>
    <row r="66" spans="1:44" ht="12.75" hidden="1" customHeight="1" outlineLevel="1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 t="str">
        <f t="shared" si="33"/>
        <v>-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hidden="1" customHeight="1" collapsed="1">
      <c r="A67" s="175" t="s">
        <v>51</v>
      </c>
      <c r="B67" s="176"/>
      <c r="C67" s="177"/>
      <c r="D67" s="177"/>
      <c r="E67" s="177"/>
      <c r="F67" s="177"/>
      <c r="G67" s="177"/>
      <c r="H67" s="177"/>
      <c r="I67" s="178"/>
      <c r="J67" s="70">
        <f>SUM(J57:J66)</f>
        <v>0</v>
      </c>
      <c r="K67" s="70">
        <f>SUM(K57:K66)</f>
        <v>0</v>
      </c>
      <c r="L67" s="80"/>
      <c r="M67" s="70">
        <f>SUM(M57:M66)</f>
        <v>0</v>
      </c>
      <c r="N67" s="70">
        <f>SUM(N57:N66)</f>
        <v>0</v>
      </c>
      <c r="O67" s="70">
        <f>SUM(O57:O66)</f>
        <v>0</v>
      </c>
      <c r="P67" s="73"/>
      <c r="Q67" s="81"/>
      <c r="R67" s="70">
        <f t="shared" ref="R67:AH67" si="39">SUM(R57:R66)</f>
        <v>0</v>
      </c>
      <c r="S67" s="70">
        <f t="shared" si="39"/>
        <v>0</v>
      </c>
      <c r="T67" s="70">
        <f t="shared" si="39"/>
        <v>0</v>
      </c>
      <c r="U67" s="70">
        <f t="shared" si="39"/>
        <v>0</v>
      </c>
      <c r="V67" s="70">
        <f t="shared" si="39"/>
        <v>0</v>
      </c>
      <c r="W67" s="70">
        <f t="shared" si="39"/>
        <v>0</v>
      </c>
      <c r="X67" s="70">
        <f t="shared" si="39"/>
        <v>0</v>
      </c>
      <c r="Y67" s="70">
        <f t="shared" si="39"/>
        <v>0</v>
      </c>
      <c r="Z67" s="70">
        <f t="shared" si="39"/>
        <v>0</v>
      </c>
      <c r="AA67" s="70">
        <f t="shared" si="39"/>
        <v>0</v>
      </c>
      <c r="AB67" s="70">
        <f t="shared" si="39"/>
        <v>0</v>
      </c>
      <c r="AC67" s="70">
        <f t="shared" si="39"/>
        <v>0</v>
      </c>
      <c r="AD67" s="70">
        <f t="shared" si="39"/>
        <v>0</v>
      </c>
      <c r="AE67" s="70">
        <f t="shared" si="39"/>
        <v>0</v>
      </c>
      <c r="AF67" s="70">
        <f t="shared" si="39"/>
        <v>0</v>
      </c>
      <c r="AG67" s="70">
        <f t="shared" si="39"/>
        <v>0</v>
      </c>
      <c r="AH67" s="70">
        <f t="shared" si="39"/>
        <v>0</v>
      </c>
      <c r="AI67" s="74">
        <f>IF(ISERROR(AH67/J67),0,AH67/J67)</f>
        <v>0</v>
      </c>
      <c r="AJ67" s="74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>
      <c r="A68" s="182" t="s">
        <v>52</v>
      </c>
      <c r="B68" s="183"/>
      <c r="C68" s="183"/>
      <c r="D68" s="183"/>
      <c r="E68" s="184"/>
      <c r="F68" s="17"/>
      <c r="G68" s="18"/>
      <c r="H68" s="19"/>
      <c r="I68" s="19"/>
      <c r="J68" s="7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 t="str">
        <f t="shared" ref="AJ69:AJ78" si="41">IF(ISERROR(AH69/$AH$191),"-",AH69/$AH$191)</f>
        <v>-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 t="str">
        <f t="shared" si="41"/>
        <v>-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 t="str">
        <f t="shared" si="41"/>
        <v>-</v>
      </c>
    </row>
    <row r="72" spans="1:44" ht="12.75" hidden="1" customHeight="1" outlineLevel="1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 t="str">
        <f t="shared" si="41"/>
        <v>-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 t="str">
        <f t="shared" si="41"/>
        <v>-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 t="str">
        <f t="shared" si="41"/>
        <v>-</v>
      </c>
    </row>
    <row r="75" spans="1:44" ht="12.75" hidden="1" customHeight="1" outlineLevel="1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 t="str">
        <f t="shared" si="41"/>
        <v>-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 t="str">
        <f t="shared" si="41"/>
        <v>-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 t="str">
        <f t="shared" si="41"/>
        <v>-</v>
      </c>
    </row>
    <row r="78" spans="1:44" ht="12.75" hidden="1" customHeight="1" outlineLevel="1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 t="str">
        <f t="shared" si="41"/>
        <v>-</v>
      </c>
      <c r="AK78" s="12"/>
      <c r="AL78" s="12"/>
      <c r="AM78" s="12"/>
      <c r="AN78" s="12"/>
      <c r="AO78" s="12"/>
      <c r="AP78" s="12"/>
      <c r="AQ78" s="12"/>
      <c r="AR78" s="12"/>
    </row>
    <row r="79" spans="1:44" s="75" customFormat="1" ht="12.75" hidden="1" customHeight="1" collapsed="1">
      <c r="A79" s="175" t="s">
        <v>53</v>
      </c>
      <c r="B79" s="176"/>
      <c r="C79" s="177"/>
      <c r="D79" s="177"/>
      <c r="E79" s="177"/>
      <c r="F79" s="177"/>
      <c r="G79" s="177"/>
      <c r="H79" s="177"/>
      <c r="I79" s="178"/>
      <c r="J79" s="70">
        <f>SUM(J69:J78)</f>
        <v>0</v>
      </c>
      <c r="K79" s="70">
        <f>SUM(K69:K78)</f>
        <v>0</v>
      </c>
      <c r="L79" s="80"/>
      <c r="M79" s="70">
        <f>SUM(M69:M78)</f>
        <v>0</v>
      </c>
      <c r="N79" s="70">
        <f>SUM(N69:N78)</f>
        <v>0</v>
      </c>
      <c r="O79" s="70">
        <f>SUM(O69:O78)</f>
        <v>0</v>
      </c>
      <c r="P79" s="73"/>
      <c r="Q79" s="81"/>
      <c r="R79" s="70">
        <f t="shared" ref="R79:AH79" si="47">SUM(R69:R78)</f>
        <v>0</v>
      </c>
      <c r="S79" s="70">
        <f t="shared" si="47"/>
        <v>0</v>
      </c>
      <c r="T79" s="70">
        <f t="shared" si="47"/>
        <v>0</v>
      </c>
      <c r="U79" s="70">
        <f t="shared" si="47"/>
        <v>0</v>
      </c>
      <c r="V79" s="70">
        <f t="shared" si="47"/>
        <v>0</v>
      </c>
      <c r="W79" s="70">
        <f t="shared" si="47"/>
        <v>0</v>
      </c>
      <c r="X79" s="70">
        <f t="shared" si="47"/>
        <v>0</v>
      </c>
      <c r="Y79" s="70">
        <f t="shared" si="47"/>
        <v>0</v>
      </c>
      <c r="Z79" s="70">
        <f t="shared" si="47"/>
        <v>0</v>
      </c>
      <c r="AA79" s="70">
        <f t="shared" si="47"/>
        <v>0</v>
      </c>
      <c r="AB79" s="70">
        <f t="shared" si="47"/>
        <v>0</v>
      </c>
      <c r="AC79" s="70">
        <f t="shared" si="47"/>
        <v>0</v>
      </c>
      <c r="AD79" s="70">
        <f t="shared" si="47"/>
        <v>0</v>
      </c>
      <c r="AE79" s="70">
        <f t="shared" si="47"/>
        <v>0</v>
      </c>
      <c r="AF79" s="70">
        <f t="shared" si="47"/>
        <v>0</v>
      </c>
      <c r="AG79" s="70">
        <f t="shared" si="47"/>
        <v>0</v>
      </c>
      <c r="AH79" s="70">
        <f t="shared" si="47"/>
        <v>0</v>
      </c>
      <c r="AI79" s="74">
        <f>IF(ISERROR(AH79/J79),0,AH79/J79)</f>
        <v>0</v>
      </c>
      <c r="AJ79" s="74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>
      <c r="A80" s="182" t="s">
        <v>54</v>
      </c>
      <c r="B80" s="183"/>
      <c r="C80" s="183"/>
      <c r="D80" s="183"/>
      <c r="E80" s="184"/>
      <c r="F80" s="17"/>
      <c r="G80" s="18"/>
      <c r="H80" s="19"/>
      <c r="I80" s="19"/>
      <c r="J80" s="7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 t="str">
        <f t="shared" ref="AJ81:AJ90" si="49">IF(ISERROR(AH81/$AH$191),"-",AH81/$AH$191)</f>
        <v>-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 t="str">
        <f t="shared" si="49"/>
        <v>-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 t="str">
        <f t="shared" si="49"/>
        <v>-</v>
      </c>
    </row>
    <row r="84" spans="1:44" ht="12.75" hidden="1" customHeight="1" outlineLevel="1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 t="str">
        <f t="shared" si="49"/>
        <v>-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 t="str">
        <f t="shared" si="49"/>
        <v>-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 t="str">
        <f t="shared" si="49"/>
        <v>-</v>
      </c>
    </row>
    <row r="87" spans="1:44" ht="12.75" hidden="1" customHeight="1" outlineLevel="1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 t="str">
        <f t="shared" si="49"/>
        <v>-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 t="str">
        <f t="shared" si="49"/>
        <v>-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 t="str">
        <f t="shared" si="49"/>
        <v>-</v>
      </c>
    </row>
    <row r="90" spans="1:44" ht="12.75" hidden="1" customHeight="1" outlineLevel="1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 t="str">
        <f t="shared" si="49"/>
        <v>-</v>
      </c>
      <c r="AK90" s="12"/>
      <c r="AL90" s="12"/>
      <c r="AM90" s="12"/>
      <c r="AN90" s="12"/>
      <c r="AO90" s="12"/>
      <c r="AP90" s="12"/>
      <c r="AQ90" s="12"/>
      <c r="AR90" s="12"/>
    </row>
    <row r="91" spans="1:44" s="75" customFormat="1" ht="12.75" hidden="1" customHeight="1" collapsed="1">
      <c r="A91" s="175" t="s">
        <v>55</v>
      </c>
      <c r="B91" s="176"/>
      <c r="C91" s="177"/>
      <c r="D91" s="177"/>
      <c r="E91" s="177"/>
      <c r="F91" s="177"/>
      <c r="G91" s="177"/>
      <c r="H91" s="177"/>
      <c r="I91" s="178"/>
      <c r="J91" s="70">
        <f>SUM(J81:J90)</f>
        <v>0</v>
      </c>
      <c r="K91" s="70">
        <f>SUM(K81:K90)</f>
        <v>0</v>
      </c>
      <c r="L91" s="80"/>
      <c r="M91" s="70">
        <f>SUM(M81:M90)</f>
        <v>0</v>
      </c>
      <c r="N91" s="70">
        <f>SUM(N81:N90)</f>
        <v>0</v>
      </c>
      <c r="O91" s="70">
        <f>SUM(O81:O90)</f>
        <v>0</v>
      </c>
      <c r="P91" s="73"/>
      <c r="Q91" s="81"/>
      <c r="R91" s="70">
        <f t="shared" ref="R91:AH91" si="55">SUM(R81:R90)</f>
        <v>0</v>
      </c>
      <c r="S91" s="70">
        <f t="shared" si="55"/>
        <v>0</v>
      </c>
      <c r="T91" s="70">
        <f t="shared" si="55"/>
        <v>0</v>
      </c>
      <c r="U91" s="70">
        <f t="shared" si="55"/>
        <v>0</v>
      </c>
      <c r="V91" s="70">
        <f t="shared" si="55"/>
        <v>0</v>
      </c>
      <c r="W91" s="70">
        <f t="shared" si="55"/>
        <v>0</v>
      </c>
      <c r="X91" s="70">
        <f t="shared" si="55"/>
        <v>0</v>
      </c>
      <c r="Y91" s="70">
        <f t="shared" si="55"/>
        <v>0</v>
      </c>
      <c r="Z91" s="70">
        <f t="shared" si="55"/>
        <v>0</v>
      </c>
      <c r="AA91" s="70">
        <f t="shared" si="55"/>
        <v>0</v>
      </c>
      <c r="AB91" s="70">
        <f t="shared" si="55"/>
        <v>0</v>
      </c>
      <c r="AC91" s="70">
        <f t="shared" si="55"/>
        <v>0</v>
      </c>
      <c r="AD91" s="70">
        <f t="shared" si="55"/>
        <v>0</v>
      </c>
      <c r="AE91" s="70">
        <f t="shared" si="55"/>
        <v>0</v>
      </c>
      <c r="AF91" s="70">
        <f t="shared" si="55"/>
        <v>0</v>
      </c>
      <c r="AG91" s="70">
        <f t="shared" si="55"/>
        <v>0</v>
      </c>
      <c r="AH91" s="70">
        <f t="shared" si="55"/>
        <v>0</v>
      </c>
      <c r="AI91" s="74">
        <f>IF(ISERROR(AH91/J91),0,AH91/J91)</f>
        <v>0</v>
      </c>
      <c r="AJ91" s="74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>
      <c r="A92" s="182" t="s">
        <v>56</v>
      </c>
      <c r="B92" s="183"/>
      <c r="C92" s="183"/>
      <c r="D92" s="183"/>
      <c r="E92" s="184"/>
      <c r="F92" s="17"/>
      <c r="G92" s="18"/>
      <c r="H92" s="19"/>
      <c r="I92" s="19"/>
      <c r="J92" s="7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 t="str">
        <f t="shared" ref="AJ93:AJ102" si="57">IF(ISERROR(AH93/$AH$191),"-",AH93/$AH$191)</f>
        <v>-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 t="str">
        <f t="shared" si="57"/>
        <v>-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 t="str">
        <f t="shared" si="57"/>
        <v>-</v>
      </c>
    </row>
    <row r="96" spans="1:44" ht="12.75" hidden="1" customHeight="1" outlineLevel="1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 t="str">
        <f t="shared" si="57"/>
        <v>-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 t="str">
        <f t="shared" si="57"/>
        <v>-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 t="str">
        <f t="shared" si="57"/>
        <v>-</v>
      </c>
    </row>
    <row r="99" spans="1:44" ht="12.75" hidden="1" customHeight="1" outlineLevel="1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 t="str">
        <f t="shared" si="57"/>
        <v>-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 t="str">
        <f t="shared" si="57"/>
        <v>-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 t="str">
        <f t="shared" si="57"/>
        <v>-</v>
      </c>
    </row>
    <row r="102" spans="1:44" ht="12.75" hidden="1" customHeight="1" outlineLevel="1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 t="str">
        <f t="shared" si="57"/>
        <v>-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5" customFormat="1" ht="12.75" hidden="1" customHeight="1" collapsed="1">
      <c r="A103" s="175" t="s">
        <v>57</v>
      </c>
      <c r="B103" s="176"/>
      <c r="C103" s="177"/>
      <c r="D103" s="177"/>
      <c r="E103" s="177"/>
      <c r="F103" s="177"/>
      <c r="G103" s="177"/>
      <c r="H103" s="177"/>
      <c r="I103" s="178"/>
      <c r="J103" s="70">
        <f>SUM(J93:J102)</f>
        <v>0</v>
      </c>
      <c r="K103" s="70">
        <f>SUM(K93:K102)</f>
        <v>0</v>
      </c>
      <c r="L103" s="80"/>
      <c r="M103" s="70">
        <f>SUM(M93:M102)</f>
        <v>0</v>
      </c>
      <c r="N103" s="70">
        <f>SUM(N93:N102)</f>
        <v>0</v>
      </c>
      <c r="O103" s="70">
        <f>SUM(O93:O102)</f>
        <v>0</v>
      </c>
      <c r="P103" s="73"/>
      <c r="Q103" s="81"/>
      <c r="R103" s="70">
        <f t="shared" ref="R103:AH103" si="63">SUM(R93:R102)</f>
        <v>0</v>
      </c>
      <c r="S103" s="70">
        <f t="shared" si="63"/>
        <v>0</v>
      </c>
      <c r="T103" s="70">
        <f t="shared" si="63"/>
        <v>0</v>
      </c>
      <c r="U103" s="70">
        <f t="shared" si="63"/>
        <v>0</v>
      </c>
      <c r="V103" s="70">
        <f t="shared" si="63"/>
        <v>0</v>
      </c>
      <c r="W103" s="70">
        <f t="shared" si="63"/>
        <v>0</v>
      </c>
      <c r="X103" s="70">
        <f t="shared" si="63"/>
        <v>0</v>
      </c>
      <c r="Y103" s="70">
        <f t="shared" si="63"/>
        <v>0</v>
      </c>
      <c r="Z103" s="70">
        <f t="shared" si="63"/>
        <v>0</v>
      </c>
      <c r="AA103" s="70">
        <f t="shared" si="63"/>
        <v>0</v>
      </c>
      <c r="AB103" s="70">
        <f t="shared" si="63"/>
        <v>0</v>
      </c>
      <c r="AC103" s="70">
        <f t="shared" si="63"/>
        <v>0</v>
      </c>
      <c r="AD103" s="70">
        <f t="shared" si="63"/>
        <v>0</v>
      </c>
      <c r="AE103" s="70">
        <f t="shared" si="63"/>
        <v>0</v>
      </c>
      <c r="AF103" s="70">
        <f t="shared" si="63"/>
        <v>0</v>
      </c>
      <c r="AG103" s="70">
        <f t="shared" si="63"/>
        <v>0</v>
      </c>
      <c r="AH103" s="70">
        <f t="shared" si="63"/>
        <v>0</v>
      </c>
      <c r="AI103" s="74">
        <f>IF(ISERROR(AH103/J103),0,AH103/J103)</f>
        <v>0</v>
      </c>
      <c r="AJ103" s="74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>
      <c r="A104" s="182" t="s">
        <v>58</v>
      </c>
      <c r="B104" s="183"/>
      <c r="C104" s="183"/>
      <c r="D104" s="183"/>
      <c r="E104" s="184"/>
      <c r="F104" s="17"/>
      <c r="G104" s="18"/>
      <c r="H104" s="19"/>
      <c r="I104" s="19"/>
      <c r="J104" s="7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6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 t="str">
        <f t="shared" ref="AJ105:AJ114" si="66">IF(ISERROR(AH105/$AH$191),"-",AH105/$AH$191)</f>
        <v>-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 t="str">
        <f t="shared" si="66"/>
        <v>-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 t="str">
        <f t="shared" si="66"/>
        <v>-</v>
      </c>
    </row>
    <row r="108" spans="1:44" ht="12.75" hidden="1" customHeight="1" outlineLevel="1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 t="str">
        <f t="shared" si="66"/>
        <v>-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 t="str">
        <f t="shared" si="66"/>
        <v>-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 t="str">
        <f t="shared" si="66"/>
        <v>-</v>
      </c>
    </row>
    <row r="111" spans="1:44" ht="12.75" hidden="1" customHeight="1" outlineLevel="1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 t="str">
        <f t="shared" si="66"/>
        <v>-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 t="str">
        <f t="shared" si="66"/>
        <v>-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 t="str">
        <f t="shared" si="66"/>
        <v>-</v>
      </c>
    </row>
    <row r="114" spans="1:44" ht="12.75" hidden="1" customHeight="1" outlineLevel="1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 t="str">
        <f t="shared" si="66"/>
        <v>-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5" customFormat="1" ht="12.75" hidden="1" customHeight="1" collapsed="1">
      <c r="A115" s="175" t="s">
        <v>59</v>
      </c>
      <c r="B115" s="176"/>
      <c r="C115" s="177"/>
      <c r="D115" s="177"/>
      <c r="E115" s="177"/>
      <c r="F115" s="177"/>
      <c r="G115" s="177"/>
      <c r="H115" s="177"/>
      <c r="I115" s="178"/>
      <c r="J115" s="70">
        <f>SUM(J105:J114)</f>
        <v>0</v>
      </c>
      <c r="K115" s="70">
        <f>SUM(K105:K114)</f>
        <v>0</v>
      </c>
      <c r="L115" s="80"/>
      <c r="M115" s="70">
        <f>SUM(M105:M114)</f>
        <v>0</v>
      </c>
      <c r="N115" s="70">
        <f>SUM(N105:N114)</f>
        <v>0</v>
      </c>
      <c r="O115" s="70">
        <f>SUM(O105:O114)</f>
        <v>0</v>
      </c>
      <c r="P115" s="73"/>
      <c r="Q115" s="81"/>
      <c r="R115" s="70">
        <f t="shared" ref="R115:AH115" si="71">SUM(R105:R114)</f>
        <v>0</v>
      </c>
      <c r="S115" s="70">
        <f t="shared" si="71"/>
        <v>0</v>
      </c>
      <c r="T115" s="70">
        <f t="shared" si="71"/>
        <v>0</v>
      </c>
      <c r="U115" s="70">
        <f t="shared" si="71"/>
        <v>0</v>
      </c>
      <c r="V115" s="70">
        <f t="shared" si="71"/>
        <v>0</v>
      </c>
      <c r="W115" s="70">
        <f t="shared" si="71"/>
        <v>0</v>
      </c>
      <c r="X115" s="70">
        <f t="shared" si="71"/>
        <v>0</v>
      </c>
      <c r="Y115" s="70">
        <f t="shared" si="71"/>
        <v>0</v>
      </c>
      <c r="Z115" s="70">
        <f t="shared" si="71"/>
        <v>0</v>
      </c>
      <c r="AA115" s="70">
        <f t="shared" si="71"/>
        <v>0</v>
      </c>
      <c r="AB115" s="70">
        <f t="shared" si="71"/>
        <v>0</v>
      </c>
      <c r="AC115" s="70">
        <f t="shared" si="71"/>
        <v>0</v>
      </c>
      <c r="AD115" s="70">
        <f t="shared" si="71"/>
        <v>0</v>
      </c>
      <c r="AE115" s="70">
        <f t="shared" si="71"/>
        <v>0</v>
      </c>
      <c r="AF115" s="70">
        <f t="shared" si="71"/>
        <v>0</v>
      </c>
      <c r="AG115" s="70">
        <f t="shared" si="71"/>
        <v>0</v>
      </c>
      <c r="AH115" s="70">
        <f t="shared" si="71"/>
        <v>0</v>
      </c>
      <c r="AI115" s="74">
        <f>IF(ISERROR(AH115/J115),0,AH115/J115)</f>
        <v>0</v>
      </c>
      <c r="AJ115" s="74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>
      <c r="A116" s="182" t="s">
        <v>60</v>
      </c>
      <c r="B116" s="183"/>
      <c r="C116" s="183"/>
      <c r="D116" s="183"/>
      <c r="E116" s="184"/>
      <c r="F116" s="17"/>
      <c r="G116" s="18"/>
      <c r="H116" s="19"/>
      <c r="I116" s="19"/>
      <c r="J116" s="7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6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 t="str">
        <f t="shared" ref="AJ117:AJ126" si="74">IF(ISERROR(AH117/$AH$191),"-",AH117/$AH$191)</f>
        <v>-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 t="str">
        <f t="shared" si="74"/>
        <v>-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 t="str">
        <f t="shared" si="74"/>
        <v>-</v>
      </c>
    </row>
    <row r="120" spans="1:44" ht="12.75" hidden="1" customHeight="1" outlineLevel="1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 t="str">
        <f t="shared" si="74"/>
        <v>-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 t="str">
        <f t="shared" si="74"/>
        <v>-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 t="str">
        <f t="shared" si="74"/>
        <v>-</v>
      </c>
    </row>
    <row r="123" spans="1:44" ht="12.75" hidden="1" customHeight="1" outlineLevel="1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 t="str">
        <f t="shared" si="74"/>
        <v>-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 t="str">
        <f t="shared" si="74"/>
        <v>-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 t="str">
        <f t="shared" si="74"/>
        <v>-</v>
      </c>
    </row>
    <row r="126" spans="1:44" ht="12.75" hidden="1" customHeight="1" outlineLevel="1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 t="str">
        <f t="shared" si="74"/>
        <v>-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5" customFormat="1" ht="12.75" hidden="1" customHeight="1" collapsed="1">
      <c r="A127" s="175" t="s">
        <v>61</v>
      </c>
      <c r="B127" s="176"/>
      <c r="C127" s="177"/>
      <c r="D127" s="177"/>
      <c r="E127" s="177"/>
      <c r="F127" s="177"/>
      <c r="G127" s="177"/>
      <c r="H127" s="177"/>
      <c r="I127" s="178"/>
      <c r="J127" s="70">
        <f>SUM(J117:J126)</f>
        <v>0</v>
      </c>
      <c r="K127" s="70">
        <f>SUM(K117:K126)</f>
        <v>0</v>
      </c>
      <c r="L127" s="80"/>
      <c r="M127" s="70">
        <f>SUM(M117:M126)</f>
        <v>0</v>
      </c>
      <c r="N127" s="70">
        <f>SUM(N117:N126)</f>
        <v>0</v>
      </c>
      <c r="O127" s="70">
        <f>SUM(O117:O126)</f>
        <v>0</v>
      </c>
      <c r="P127" s="73"/>
      <c r="Q127" s="81"/>
      <c r="R127" s="70">
        <f t="shared" ref="R127:AH127" si="79">SUM(R117:R126)</f>
        <v>0</v>
      </c>
      <c r="S127" s="70">
        <f t="shared" si="79"/>
        <v>0</v>
      </c>
      <c r="T127" s="70">
        <f t="shared" si="79"/>
        <v>0</v>
      </c>
      <c r="U127" s="70">
        <f t="shared" si="79"/>
        <v>0</v>
      </c>
      <c r="V127" s="70">
        <f t="shared" si="79"/>
        <v>0</v>
      </c>
      <c r="W127" s="70">
        <f t="shared" si="79"/>
        <v>0</v>
      </c>
      <c r="X127" s="70">
        <f t="shared" si="79"/>
        <v>0</v>
      </c>
      <c r="Y127" s="70">
        <f t="shared" si="79"/>
        <v>0</v>
      </c>
      <c r="Z127" s="70">
        <f t="shared" si="79"/>
        <v>0</v>
      </c>
      <c r="AA127" s="70">
        <f t="shared" si="79"/>
        <v>0</v>
      </c>
      <c r="AB127" s="70">
        <f t="shared" si="79"/>
        <v>0</v>
      </c>
      <c r="AC127" s="70">
        <f t="shared" si="79"/>
        <v>0</v>
      </c>
      <c r="AD127" s="70">
        <f t="shared" si="79"/>
        <v>0</v>
      </c>
      <c r="AE127" s="70">
        <f t="shared" si="79"/>
        <v>0</v>
      </c>
      <c r="AF127" s="70">
        <f t="shared" si="79"/>
        <v>0</v>
      </c>
      <c r="AG127" s="70">
        <f t="shared" si="79"/>
        <v>0</v>
      </c>
      <c r="AH127" s="70">
        <f t="shared" si="79"/>
        <v>0</v>
      </c>
      <c r="AI127" s="74">
        <f>IF(ISERROR(AH127/J127),0,AH127/J127)</f>
        <v>0</v>
      </c>
      <c r="AJ127" s="74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>
      <c r="A128" s="182" t="s">
        <v>62</v>
      </c>
      <c r="B128" s="183"/>
      <c r="C128" s="183"/>
      <c r="D128" s="183"/>
      <c r="E128" s="184"/>
      <c r="F128" s="17"/>
      <c r="G128" s="18"/>
      <c r="H128" s="19"/>
      <c r="I128" s="19"/>
      <c r="J128" s="7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 t="str">
        <f t="shared" ref="AJ129:AJ138" si="81">IF(ISERROR(AH129/$AH$191),"-",AH129/$AH$191)</f>
        <v>-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 t="str">
        <f t="shared" si="81"/>
        <v>-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 t="str">
        <f t="shared" si="81"/>
        <v>-</v>
      </c>
    </row>
    <row r="132" spans="1:44" ht="12.75" hidden="1" customHeight="1" outlineLevel="1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 t="str">
        <f t="shared" si="81"/>
        <v>-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 t="str">
        <f t="shared" si="81"/>
        <v>-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 t="str">
        <f t="shared" si="81"/>
        <v>-</v>
      </c>
    </row>
    <row r="135" spans="1:44" ht="12.75" hidden="1" customHeight="1" outlineLevel="1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 t="str">
        <f t="shared" si="81"/>
        <v>-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 t="str">
        <f t="shared" si="81"/>
        <v>-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 t="str">
        <f t="shared" si="81"/>
        <v>-</v>
      </c>
    </row>
    <row r="138" spans="1:44" ht="12.75" hidden="1" customHeight="1" outlineLevel="1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 t="str">
        <f t="shared" si="81"/>
        <v>-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5" customFormat="1" ht="12.75" hidden="1" customHeight="1" collapsed="1">
      <c r="A139" s="185" t="s">
        <v>63</v>
      </c>
      <c r="B139" s="185"/>
      <c r="C139" s="185"/>
      <c r="D139" s="185"/>
      <c r="E139" s="185"/>
      <c r="F139" s="185"/>
      <c r="G139" s="185"/>
      <c r="H139" s="185"/>
      <c r="I139" s="185"/>
      <c r="J139" s="70">
        <v>0</v>
      </c>
      <c r="K139" s="70">
        <v>0</v>
      </c>
      <c r="L139" s="80"/>
      <c r="M139" s="70">
        <f>SUM(M129:M138)</f>
        <v>0</v>
      </c>
      <c r="N139" s="70">
        <f>SUM(N129:N138)</f>
        <v>0</v>
      </c>
      <c r="O139" s="70">
        <f>SUM(O129:O138)</f>
        <v>0</v>
      </c>
      <c r="P139" s="73"/>
      <c r="Q139" s="81"/>
      <c r="R139" s="70">
        <f t="shared" ref="R139:AH139" si="87">SUM(R129:R138)</f>
        <v>0</v>
      </c>
      <c r="S139" s="70">
        <f t="shared" si="87"/>
        <v>0</v>
      </c>
      <c r="T139" s="70">
        <f t="shared" si="87"/>
        <v>0</v>
      </c>
      <c r="U139" s="70">
        <f t="shared" si="87"/>
        <v>0</v>
      </c>
      <c r="V139" s="70">
        <f t="shared" si="87"/>
        <v>0</v>
      </c>
      <c r="W139" s="70">
        <f t="shared" si="87"/>
        <v>0</v>
      </c>
      <c r="X139" s="70">
        <f t="shared" si="87"/>
        <v>0</v>
      </c>
      <c r="Y139" s="70">
        <f t="shared" si="87"/>
        <v>0</v>
      </c>
      <c r="Z139" s="70">
        <f t="shared" si="87"/>
        <v>0</v>
      </c>
      <c r="AA139" s="70">
        <f t="shared" si="87"/>
        <v>0</v>
      </c>
      <c r="AB139" s="70">
        <f t="shared" si="87"/>
        <v>0</v>
      </c>
      <c r="AC139" s="70">
        <f t="shared" si="87"/>
        <v>0</v>
      </c>
      <c r="AD139" s="70">
        <f t="shared" si="87"/>
        <v>0</v>
      </c>
      <c r="AE139" s="70">
        <f t="shared" si="87"/>
        <v>0</v>
      </c>
      <c r="AF139" s="70">
        <f t="shared" si="87"/>
        <v>0</v>
      </c>
      <c r="AG139" s="70">
        <f t="shared" si="87"/>
        <v>0</v>
      </c>
      <c r="AH139" s="70">
        <f t="shared" si="87"/>
        <v>0</v>
      </c>
      <c r="AI139" s="74">
        <f>IF(ISERROR(AH139/J139),0,AH139/J139)</f>
        <v>0</v>
      </c>
      <c r="AJ139" s="74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>
      <c r="A140" s="186" t="s">
        <v>64</v>
      </c>
      <c r="B140" s="187"/>
      <c r="C140" s="187"/>
      <c r="D140" s="187"/>
      <c r="E140" s="188"/>
      <c r="F140" s="42"/>
      <c r="G140" s="43"/>
      <c r="H140" s="44"/>
      <c r="I140" s="44"/>
      <c r="J140" s="7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 t="str">
        <f t="shared" ref="AJ141:AJ150" si="89">IF(ISERROR(AH141/$AH$191),"-",AH141/$AH$191)</f>
        <v>-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 t="str">
        <f t="shared" si="89"/>
        <v>-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 t="str">
        <f t="shared" si="89"/>
        <v>-</v>
      </c>
    </row>
    <row r="144" spans="1:44" ht="12.75" hidden="1" customHeight="1" outlineLevel="1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 t="str">
        <f t="shared" si="89"/>
        <v>-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 t="str">
        <f t="shared" si="89"/>
        <v>-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 t="str">
        <f t="shared" si="89"/>
        <v>-</v>
      </c>
    </row>
    <row r="147" spans="1:44" ht="12.75" hidden="1" customHeight="1" outlineLevel="1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 t="str">
        <f t="shared" si="89"/>
        <v>-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 t="str">
        <f t="shared" si="89"/>
        <v>-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 t="str">
        <f t="shared" si="89"/>
        <v>-</v>
      </c>
    </row>
    <row r="150" spans="1:44" ht="12.75" hidden="1" customHeight="1" outlineLevel="1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 t="str">
        <f t="shared" si="89"/>
        <v>-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5" customFormat="1" ht="12.75" hidden="1" customHeight="1" collapsed="1">
      <c r="A151" s="175" t="s">
        <v>65</v>
      </c>
      <c r="B151" s="177"/>
      <c r="C151" s="177"/>
      <c r="D151" s="177"/>
      <c r="E151" s="177"/>
      <c r="F151" s="177"/>
      <c r="G151" s="177"/>
      <c r="H151" s="177"/>
      <c r="I151" s="178"/>
      <c r="J151" s="70">
        <f>SUM(J141:J150)</f>
        <v>0</v>
      </c>
      <c r="K151" s="70">
        <f>SUM(K141:K150)</f>
        <v>0</v>
      </c>
      <c r="L151" s="80"/>
      <c r="M151" s="70">
        <f>SUM(M141:M150)</f>
        <v>0</v>
      </c>
      <c r="N151" s="70">
        <f>SUM(N141:N150)</f>
        <v>0</v>
      </c>
      <c r="O151" s="70">
        <f>SUM(O141:O150)</f>
        <v>0</v>
      </c>
      <c r="P151" s="73"/>
      <c r="Q151" s="81"/>
      <c r="R151" s="70">
        <f t="shared" ref="R151:AH151" si="95">SUM(R141:R150)</f>
        <v>0</v>
      </c>
      <c r="S151" s="70">
        <f t="shared" si="95"/>
        <v>0</v>
      </c>
      <c r="T151" s="70">
        <f t="shared" si="95"/>
        <v>0</v>
      </c>
      <c r="U151" s="70">
        <f t="shared" si="95"/>
        <v>0</v>
      </c>
      <c r="V151" s="70">
        <f t="shared" si="95"/>
        <v>0</v>
      </c>
      <c r="W151" s="70">
        <f t="shared" si="95"/>
        <v>0</v>
      </c>
      <c r="X151" s="70">
        <f t="shared" si="95"/>
        <v>0</v>
      </c>
      <c r="Y151" s="70">
        <f t="shared" si="95"/>
        <v>0</v>
      </c>
      <c r="Z151" s="70">
        <f t="shared" si="95"/>
        <v>0</v>
      </c>
      <c r="AA151" s="70">
        <f t="shared" si="95"/>
        <v>0</v>
      </c>
      <c r="AB151" s="70">
        <f t="shared" si="95"/>
        <v>0</v>
      </c>
      <c r="AC151" s="70">
        <f t="shared" si="95"/>
        <v>0</v>
      </c>
      <c r="AD151" s="70">
        <f t="shared" si="95"/>
        <v>0</v>
      </c>
      <c r="AE151" s="70">
        <f t="shared" si="95"/>
        <v>0</v>
      </c>
      <c r="AF151" s="70">
        <f t="shared" si="95"/>
        <v>0</v>
      </c>
      <c r="AG151" s="70">
        <f t="shared" si="95"/>
        <v>0</v>
      </c>
      <c r="AH151" s="70">
        <f t="shared" si="95"/>
        <v>0</v>
      </c>
      <c r="AI151" s="74">
        <f>IF(ISERROR(AH151/J151),0,AH151/J151)</f>
        <v>0</v>
      </c>
      <c r="AJ151" s="74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>
      <c r="A152" s="182" t="s">
        <v>66</v>
      </c>
      <c r="B152" s="183"/>
      <c r="C152" s="183"/>
      <c r="D152" s="183"/>
      <c r="E152" s="184"/>
      <c r="F152" s="17"/>
      <c r="G152" s="18"/>
      <c r="H152" s="19"/>
      <c r="I152" s="19"/>
      <c r="J152" s="7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 t="str">
        <f t="shared" ref="AJ153:AJ162" si="97">IF(ISERROR(AH153/$AH$191),"-",AH153/$AH$191)</f>
        <v>-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 t="str">
        <f t="shared" si="97"/>
        <v>-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 t="str">
        <f t="shared" si="97"/>
        <v>-</v>
      </c>
    </row>
    <row r="156" spans="1:44" ht="12.75" hidden="1" customHeight="1" outlineLevel="1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 t="str">
        <f t="shared" si="97"/>
        <v>-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 t="str">
        <f t="shared" si="97"/>
        <v>-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 t="str">
        <f t="shared" si="97"/>
        <v>-</v>
      </c>
    </row>
    <row r="159" spans="1:44" ht="12.75" hidden="1" customHeight="1" outlineLevel="1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 t="str">
        <f t="shared" si="97"/>
        <v>-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 t="str">
        <f t="shared" si="97"/>
        <v>-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 t="str">
        <f t="shared" si="97"/>
        <v>-</v>
      </c>
    </row>
    <row r="162" spans="1:44" ht="12.75" hidden="1" customHeight="1" outlineLevel="1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 t="str">
        <f t="shared" si="97"/>
        <v>-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5" customFormat="1" ht="12.75" hidden="1" customHeight="1" collapsed="1">
      <c r="A163" s="175" t="s">
        <v>67</v>
      </c>
      <c r="B163" s="177"/>
      <c r="C163" s="177"/>
      <c r="D163" s="177"/>
      <c r="E163" s="177"/>
      <c r="F163" s="177"/>
      <c r="G163" s="177"/>
      <c r="H163" s="177"/>
      <c r="I163" s="178"/>
      <c r="J163" s="70">
        <f>SUM(J153:J162)</f>
        <v>0</v>
      </c>
      <c r="K163" s="70">
        <f>SUM(K153:K162)</f>
        <v>0</v>
      </c>
      <c r="L163" s="80"/>
      <c r="M163" s="70">
        <f>SUM(M153:M162)</f>
        <v>0</v>
      </c>
      <c r="N163" s="70">
        <f>SUM(N153:N162)</f>
        <v>0</v>
      </c>
      <c r="O163" s="70">
        <f>SUM(O153:O162)</f>
        <v>0</v>
      </c>
      <c r="P163" s="73"/>
      <c r="Q163" s="81"/>
      <c r="R163" s="70">
        <f t="shared" ref="R163:AH163" si="103">SUM(R153:R162)</f>
        <v>0</v>
      </c>
      <c r="S163" s="70">
        <f t="shared" si="103"/>
        <v>0</v>
      </c>
      <c r="T163" s="70">
        <f t="shared" si="103"/>
        <v>0</v>
      </c>
      <c r="U163" s="70">
        <f t="shared" si="103"/>
        <v>0</v>
      </c>
      <c r="V163" s="70">
        <f t="shared" si="103"/>
        <v>0</v>
      </c>
      <c r="W163" s="70">
        <f t="shared" si="103"/>
        <v>0</v>
      </c>
      <c r="X163" s="70">
        <f t="shared" si="103"/>
        <v>0</v>
      </c>
      <c r="Y163" s="70">
        <f t="shared" si="103"/>
        <v>0</v>
      </c>
      <c r="Z163" s="70">
        <f t="shared" si="103"/>
        <v>0</v>
      </c>
      <c r="AA163" s="70">
        <f t="shared" si="103"/>
        <v>0</v>
      </c>
      <c r="AB163" s="70">
        <f t="shared" si="103"/>
        <v>0</v>
      </c>
      <c r="AC163" s="70">
        <f t="shared" si="103"/>
        <v>0</v>
      </c>
      <c r="AD163" s="70">
        <f t="shared" si="103"/>
        <v>0</v>
      </c>
      <c r="AE163" s="70">
        <f t="shared" si="103"/>
        <v>0</v>
      </c>
      <c r="AF163" s="70">
        <f t="shared" si="103"/>
        <v>0</v>
      </c>
      <c r="AG163" s="70">
        <f t="shared" si="103"/>
        <v>0</v>
      </c>
      <c r="AH163" s="70">
        <f t="shared" si="103"/>
        <v>0</v>
      </c>
      <c r="AI163" s="74">
        <f>IF(ISERROR(AH163/J163),0,AH163/J163)</f>
        <v>0</v>
      </c>
      <c r="AJ163" s="74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>
      <c r="A164" s="182" t="s">
        <v>68</v>
      </c>
      <c r="B164" s="183"/>
      <c r="C164" s="183"/>
      <c r="D164" s="183"/>
      <c r="E164" s="184"/>
      <c r="F164" s="17"/>
      <c r="G164" s="18"/>
      <c r="H164" s="19"/>
      <c r="I164" s="19"/>
      <c r="J164" s="7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 t="str">
        <f t="shared" ref="AJ165:AJ174" si="105">IF(ISERROR(AH165/$AH$191),"-",AH165/$AH$191)</f>
        <v>-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 t="str">
        <f t="shared" si="105"/>
        <v>-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 t="str">
        <f t="shared" si="105"/>
        <v>-</v>
      </c>
    </row>
    <row r="168" spans="1:44" ht="12.75" hidden="1" customHeight="1" outlineLevel="1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 t="str">
        <f t="shared" si="105"/>
        <v>-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 t="str">
        <f t="shared" si="105"/>
        <v>-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 t="str">
        <f t="shared" si="105"/>
        <v>-</v>
      </c>
    </row>
    <row r="171" spans="1:44" ht="12.75" hidden="1" customHeight="1" outlineLevel="1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 t="str">
        <f t="shared" si="105"/>
        <v>-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 t="str">
        <f t="shared" si="105"/>
        <v>-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 t="str">
        <f t="shared" si="105"/>
        <v>-</v>
      </c>
    </row>
    <row r="174" spans="1:44" ht="12.75" hidden="1" customHeight="1" outlineLevel="1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 t="str">
        <f t="shared" si="105"/>
        <v>-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5" customFormat="1" ht="12.75" hidden="1" customHeight="1" collapsed="1">
      <c r="A175" s="175" t="s">
        <v>69</v>
      </c>
      <c r="B175" s="177"/>
      <c r="C175" s="177"/>
      <c r="D175" s="177"/>
      <c r="E175" s="177"/>
      <c r="F175" s="177"/>
      <c r="G175" s="177"/>
      <c r="H175" s="177"/>
      <c r="I175" s="178"/>
      <c r="J175" s="70">
        <f>SUM(J165:J174)</f>
        <v>0</v>
      </c>
      <c r="K175" s="70">
        <f>SUM(K165:K174)</f>
        <v>0</v>
      </c>
      <c r="L175" s="80"/>
      <c r="M175" s="70">
        <f>SUM(M165:M174)</f>
        <v>0</v>
      </c>
      <c r="N175" s="70">
        <f>SUM(N165:N174)</f>
        <v>0</v>
      </c>
      <c r="O175" s="70">
        <f>SUM(O165:O174)</f>
        <v>0</v>
      </c>
      <c r="P175" s="73"/>
      <c r="Q175" s="81"/>
      <c r="R175" s="70">
        <f t="shared" ref="R175:AH175" si="111">SUM(R165:R174)</f>
        <v>0</v>
      </c>
      <c r="S175" s="70">
        <f t="shared" si="111"/>
        <v>0</v>
      </c>
      <c r="T175" s="70">
        <f t="shared" si="111"/>
        <v>0</v>
      </c>
      <c r="U175" s="70">
        <f t="shared" si="111"/>
        <v>0</v>
      </c>
      <c r="V175" s="70">
        <f t="shared" si="111"/>
        <v>0</v>
      </c>
      <c r="W175" s="70">
        <f t="shared" si="111"/>
        <v>0</v>
      </c>
      <c r="X175" s="70">
        <f t="shared" si="111"/>
        <v>0</v>
      </c>
      <c r="Y175" s="70">
        <f t="shared" si="111"/>
        <v>0</v>
      </c>
      <c r="Z175" s="70">
        <f t="shared" si="111"/>
        <v>0</v>
      </c>
      <c r="AA175" s="70">
        <f t="shared" si="111"/>
        <v>0</v>
      </c>
      <c r="AB175" s="70">
        <f t="shared" si="111"/>
        <v>0</v>
      </c>
      <c r="AC175" s="70">
        <f t="shared" si="111"/>
        <v>0</v>
      </c>
      <c r="AD175" s="70">
        <f t="shared" si="111"/>
        <v>0</v>
      </c>
      <c r="AE175" s="70">
        <f t="shared" si="111"/>
        <v>0</v>
      </c>
      <c r="AF175" s="70">
        <f t="shared" si="111"/>
        <v>0</v>
      </c>
      <c r="AG175" s="70">
        <f t="shared" si="111"/>
        <v>0</v>
      </c>
      <c r="AH175" s="70">
        <f t="shared" si="111"/>
        <v>0</v>
      </c>
      <c r="AI175" s="74">
        <f>IF(ISERROR(AH175/J175),0,AH175/J175)</f>
        <v>0</v>
      </c>
      <c r="AJ175" s="74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>
      <c r="A176" s="182" t="s">
        <v>70</v>
      </c>
      <c r="B176" s="183"/>
      <c r="C176" s="183"/>
      <c r="D176" s="183"/>
      <c r="E176" s="184"/>
      <c r="F176" s="17"/>
      <c r="G176" s="18"/>
      <c r="H176" s="19"/>
      <c r="I176" s="19"/>
      <c r="J176" s="7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 t="str">
        <f t="shared" ref="AJ177:AJ186" si="113">IF(ISERROR(AH177/$AH$191),"-",AH177/$AH$191)</f>
        <v>-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 t="str">
        <f t="shared" si="113"/>
        <v>-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 t="str">
        <f t="shared" si="113"/>
        <v>-</v>
      </c>
    </row>
    <row r="180" spans="1:44" ht="12.75" hidden="1" customHeight="1" outlineLevel="1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 t="str">
        <f t="shared" si="113"/>
        <v>-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 t="str">
        <f t="shared" si="113"/>
        <v>-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 t="str">
        <f t="shared" si="113"/>
        <v>-</v>
      </c>
    </row>
    <row r="183" spans="1:44" ht="12.75" hidden="1" customHeight="1" outlineLevel="1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 t="str">
        <f t="shared" si="113"/>
        <v>-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 t="str">
        <f t="shared" si="113"/>
        <v>-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 t="str">
        <f t="shared" si="113"/>
        <v>-</v>
      </c>
    </row>
    <row r="186" spans="1:44" ht="12.75" hidden="1" customHeight="1" outlineLevel="1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 t="str">
        <f t="shared" si="113"/>
        <v>-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5" customFormat="1" ht="12.75" hidden="1" customHeight="1" collapsed="1">
      <c r="A187" s="175" t="s">
        <v>71</v>
      </c>
      <c r="B187" s="177"/>
      <c r="C187" s="177"/>
      <c r="D187" s="177"/>
      <c r="E187" s="177"/>
      <c r="F187" s="177"/>
      <c r="G187" s="177"/>
      <c r="H187" s="177"/>
      <c r="I187" s="178"/>
      <c r="J187" s="70">
        <f>SUM(J177:J186)</f>
        <v>0</v>
      </c>
      <c r="K187" s="70">
        <f>SUM(K177:K186)</f>
        <v>0</v>
      </c>
      <c r="L187" s="80"/>
      <c r="M187" s="70">
        <f>SUM(M177:M186)</f>
        <v>0</v>
      </c>
      <c r="N187" s="70">
        <f>SUM(N177:N186)</f>
        <v>0</v>
      </c>
      <c r="O187" s="70">
        <f>SUM(O177:O186)</f>
        <v>0</v>
      </c>
      <c r="P187" s="73"/>
      <c r="Q187" s="81"/>
      <c r="R187" s="70">
        <f t="shared" ref="R187:AH187" si="119">SUM(R177:R186)</f>
        <v>0</v>
      </c>
      <c r="S187" s="70">
        <f t="shared" si="119"/>
        <v>0</v>
      </c>
      <c r="T187" s="70">
        <f t="shared" si="119"/>
        <v>0</v>
      </c>
      <c r="U187" s="70">
        <f t="shared" si="119"/>
        <v>0</v>
      </c>
      <c r="V187" s="70">
        <f t="shared" si="119"/>
        <v>0</v>
      </c>
      <c r="W187" s="70">
        <f t="shared" si="119"/>
        <v>0</v>
      </c>
      <c r="X187" s="70">
        <f t="shared" si="119"/>
        <v>0</v>
      </c>
      <c r="Y187" s="70">
        <f t="shared" si="119"/>
        <v>0</v>
      </c>
      <c r="Z187" s="70">
        <f t="shared" si="119"/>
        <v>0</v>
      </c>
      <c r="AA187" s="70">
        <f t="shared" si="119"/>
        <v>0</v>
      </c>
      <c r="AB187" s="70">
        <f t="shared" si="119"/>
        <v>0</v>
      </c>
      <c r="AC187" s="70">
        <f t="shared" si="119"/>
        <v>0</v>
      </c>
      <c r="AD187" s="70">
        <f t="shared" si="119"/>
        <v>0</v>
      </c>
      <c r="AE187" s="70">
        <f t="shared" si="119"/>
        <v>0</v>
      </c>
      <c r="AF187" s="70">
        <f t="shared" si="119"/>
        <v>0</v>
      </c>
      <c r="AG187" s="70">
        <f t="shared" si="119"/>
        <v>0</v>
      </c>
      <c r="AH187" s="70">
        <f t="shared" si="119"/>
        <v>0</v>
      </c>
      <c r="AI187" s="74">
        <f>IF(ISERROR(AH187/J187),0,AH187/J187)</f>
        <v>0</v>
      </c>
      <c r="AJ187" s="74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136" t="s">
        <v>72</v>
      </c>
      <c r="B188" s="137"/>
      <c r="C188" s="137"/>
      <c r="D188" s="137"/>
      <c r="E188" s="138"/>
      <c r="F188" s="17"/>
      <c r="G188" s="18"/>
      <c r="H188" s="19"/>
      <c r="I188" s="19"/>
      <c r="J188" s="160">
        <v>1043566000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>
      <c r="A189" s="26">
        <v>1</v>
      </c>
      <c r="B189" s="26"/>
      <c r="C189" s="105" t="s">
        <v>163</v>
      </c>
      <c r="D189" s="55"/>
      <c r="E189" s="15" t="s">
        <v>86</v>
      </c>
      <c r="F189" s="65" t="s">
        <v>122</v>
      </c>
      <c r="G189" s="63" t="s">
        <v>123</v>
      </c>
      <c r="H189" s="11"/>
      <c r="I189" s="6">
        <v>43100</v>
      </c>
      <c r="J189" s="161"/>
      <c r="K189" s="58">
        <v>1043566000</v>
      </c>
      <c r="L189" s="1"/>
      <c r="M189" s="57"/>
      <c r="N189" s="64"/>
      <c r="O189" s="57"/>
      <c r="P189" s="53"/>
      <c r="Q189" s="53"/>
      <c r="R189" s="31"/>
      <c r="S189" s="31"/>
      <c r="T189" s="31"/>
      <c r="U189" s="32">
        <f>SUM(R189:T189)</f>
        <v>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 t="shared" ref="AH189" si="120">SUM(U189,Y189,AC189,AG189)</f>
        <v>0</v>
      </c>
      <c r="AI189" s="33">
        <f>IF(ISERROR(AH189/J188),0,AH189/J188)</f>
        <v>0</v>
      </c>
      <c r="AJ189" s="34" t="str">
        <f>IF(ISERROR(AH189/$AH$191),"-",AH189/$AH$191)</f>
        <v>-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5" customFormat="1">
      <c r="A190" s="139" t="s">
        <v>73</v>
      </c>
      <c r="B190" s="140"/>
      <c r="C190" s="140"/>
      <c r="D190" s="140"/>
      <c r="E190" s="140"/>
      <c r="F190" s="140"/>
      <c r="G190" s="140"/>
      <c r="H190" s="140"/>
      <c r="I190" s="141"/>
      <c r="J190" s="114">
        <f>J188</f>
        <v>1043566000</v>
      </c>
      <c r="K190" s="114">
        <f>SUM(K189:K189)</f>
        <v>1043566000</v>
      </c>
      <c r="L190" s="127"/>
      <c r="M190" s="114">
        <f>SUM(M189:M189)</f>
        <v>0</v>
      </c>
      <c r="N190" s="114">
        <f>SUM(N189:N189)</f>
        <v>0</v>
      </c>
      <c r="O190" s="114">
        <f>SUM(O189:O189)</f>
        <v>0</v>
      </c>
      <c r="P190" s="116"/>
      <c r="Q190" s="117"/>
      <c r="R190" s="114">
        <f t="shared" ref="R190:AH190" si="121">SUM(R189:R189)</f>
        <v>0</v>
      </c>
      <c r="S190" s="114">
        <f t="shared" si="121"/>
        <v>0</v>
      </c>
      <c r="T190" s="114">
        <f t="shared" si="121"/>
        <v>0</v>
      </c>
      <c r="U190" s="114">
        <f t="shared" si="121"/>
        <v>0</v>
      </c>
      <c r="V190" s="114">
        <f t="shared" si="121"/>
        <v>0</v>
      </c>
      <c r="W190" s="114">
        <f t="shared" si="121"/>
        <v>0</v>
      </c>
      <c r="X190" s="114">
        <f t="shared" si="121"/>
        <v>0</v>
      </c>
      <c r="Y190" s="114">
        <f t="shared" si="121"/>
        <v>0</v>
      </c>
      <c r="Z190" s="114">
        <f t="shared" si="121"/>
        <v>0</v>
      </c>
      <c r="AA190" s="114">
        <f t="shared" si="121"/>
        <v>0</v>
      </c>
      <c r="AB190" s="114">
        <f t="shared" si="121"/>
        <v>0</v>
      </c>
      <c r="AC190" s="114">
        <f t="shared" si="121"/>
        <v>0</v>
      </c>
      <c r="AD190" s="114">
        <f t="shared" si="121"/>
        <v>0</v>
      </c>
      <c r="AE190" s="114">
        <f t="shared" si="121"/>
        <v>0</v>
      </c>
      <c r="AF190" s="114">
        <f t="shared" si="121"/>
        <v>0</v>
      </c>
      <c r="AG190" s="114">
        <f t="shared" si="121"/>
        <v>0</v>
      </c>
      <c r="AH190" s="114">
        <f t="shared" si="121"/>
        <v>0</v>
      </c>
      <c r="AI190" s="118">
        <f>IF(ISERROR(AH190/J190),0,AH190/J190)</f>
        <v>0</v>
      </c>
      <c r="AJ190" s="118">
        <f>IF(ISERROR(AH190/$AH$191),0,AH190/$AH$191)</f>
        <v>0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1" customFormat="1" ht="15" customHeight="1">
      <c r="A191" s="142" t="str">
        <f>"TOTAL ASIG."&amp;" "&amp;$A$5</f>
        <v>TOTAL ASIG. 24-02-020 "Programa de Educación Media"</v>
      </c>
      <c r="B191" s="143"/>
      <c r="C191" s="143"/>
      <c r="D191" s="143"/>
      <c r="E191" s="143"/>
      <c r="F191" s="143"/>
      <c r="G191" s="143"/>
      <c r="H191" s="143"/>
      <c r="I191" s="144"/>
      <c r="J191" s="119">
        <f>SUM(J19,J31,J43,J55,J67,J79,J91,J103,J115,J127,J139,J151,J163,J175,J187,J190)</f>
        <v>1043566000</v>
      </c>
      <c r="K191" s="119">
        <f>+K19+K31+K43+K55+K67+K79+K91+K103+K115+K127+K139+K151+K187+K163+K175+K190</f>
        <v>1043566000</v>
      </c>
      <c r="L191" s="120"/>
      <c r="M191" s="119">
        <f>+M19+M31+M43+M55+M67+M79+M91+M103+M115+M127+M139+M151+M187+M163+M175+M190</f>
        <v>0</v>
      </c>
      <c r="N191" s="119">
        <f>+N19+N31+N43+N55+N67+N79+N91+N103+N115+N127+N139+N151+N187+N163+N175+N190</f>
        <v>0</v>
      </c>
      <c r="O191" s="119">
        <f>+O19+O31+O43+O55+O67+O79+O91+O103+O115+O127+O139+O151+O187+O163+O175+O190</f>
        <v>0</v>
      </c>
      <c r="P191" s="121"/>
      <c r="Q191" s="128"/>
      <c r="R191" s="119">
        <f t="shared" ref="R191:AH191" si="122">+R19+R31+R43+R55+R67+R79+R91+R103+R115+R127+R139+R151+R187+R163+R175+R190</f>
        <v>0</v>
      </c>
      <c r="S191" s="119">
        <f t="shared" si="122"/>
        <v>0</v>
      </c>
      <c r="T191" s="119">
        <f t="shared" si="122"/>
        <v>0</v>
      </c>
      <c r="U191" s="119">
        <f t="shared" si="122"/>
        <v>0</v>
      </c>
      <c r="V191" s="119">
        <f t="shared" si="122"/>
        <v>0</v>
      </c>
      <c r="W191" s="119">
        <f t="shared" si="122"/>
        <v>0</v>
      </c>
      <c r="X191" s="119">
        <f t="shared" si="122"/>
        <v>0</v>
      </c>
      <c r="Y191" s="119">
        <f t="shared" si="122"/>
        <v>0</v>
      </c>
      <c r="Z191" s="119">
        <f t="shared" si="122"/>
        <v>0</v>
      </c>
      <c r="AA191" s="119">
        <f t="shared" si="122"/>
        <v>0</v>
      </c>
      <c r="AB191" s="119">
        <f t="shared" si="122"/>
        <v>0</v>
      </c>
      <c r="AC191" s="119">
        <f t="shared" si="122"/>
        <v>0</v>
      </c>
      <c r="AD191" s="119">
        <f t="shared" si="122"/>
        <v>0</v>
      </c>
      <c r="AE191" s="119">
        <f t="shared" si="122"/>
        <v>0</v>
      </c>
      <c r="AF191" s="119">
        <f t="shared" si="122"/>
        <v>0</v>
      </c>
      <c r="AG191" s="119">
        <f t="shared" si="122"/>
        <v>0</v>
      </c>
      <c r="AH191" s="119">
        <f t="shared" si="122"/>
        <v>0</v>
      </c>
      <c r="AI191" s="123">
        <f>IF(ISERROR(AH191/J191),0,AH191/J191)</f>
        <v>0</v>
      </c>
      <c r="AJ191" s="123">
        <f>IF(ISERROR(AH191/$AH$191),0,AH191/$AH$191)</f>
        <v>0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textLength" operator="lessThanOrEqual" allowBlank="1" showInputMessage="1" showErrorMessage="1" errorTitle="MÁXIMO DE CARACTERES SOBREPASADO" error="Sólo 255 caracteres por celdas" sqref="F189:G189 L45:L54 E45:G54 P33:Q42 L33:L42 E33:G42 P21:Q30 L21:L30 E21:G30 P9:Q18 L9:L18 N57:N58 C59:C66 P45:Q54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 E9:G1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>
      <formula1>41275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>
      <formula1>42005</formula1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R189:T189 V117:X126 Z189:AB189 V189:X189 M118:N126 M189 M106:N114 M59:N66 AD189:AF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6" orientation="landscape" r:id="rId1"/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zoomScaleNormal="100" workbookViewId="0">
      <selection activeCell="A24" sqref="A24:Y24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+'24-02-020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+'24-02-020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+'24-02-020 Ind. Proy'!A5:U5</f>
        <v>24-02-020 "Programa de Educación Media"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26" t="s">
        <v>25</v>
      </c>
      <c r="E7" s="126" t="s">
        <v>26</v>
      </c>
      <c r="F7" s="126" t="s">
        <v>27</v>
      </c>
      <c r="G7" s="126" t="s">
        <v>28</v>
      </c>
      <c r="H7" s="126" t="s">
        <v>29</v>
      </c>
      <c r="I7" s="126" t="s">
        <v>30</v>
      </c>
      <c r="J7" s="159"/>
      <c r="K7" s="126" t="s">
        <v>31</v>
      </c>
      <c r="L7" s="126" t="s">
        <v>32</v>
      </c>
      <c r="M7" s="126" t="s">
        <v>33</v>
      </c>
      <c r="N7" s="159"/>
      <c r="O7" s="126" t="s">
        <v>34</v>
      </c>
      <c r="P7" s="126" t="s">
        <v>35</v>
      </c>
      <c r="Q7" s="126" t="s">
        <v>36</v>
      </c>
      <c r="R7" s="159"/>
      <c r="S7" s="126" t="s">
        <v>37</v>
      </c>
      <c r="T7" s="126" t="s">
        <v>38</v>
      </c>
      <c r="U7" s="126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+'24-02-020 Ind. Proy'!J19</f>
        <v>0</v>
      </c>
      <c r="C8" s="10">
        <f>+'24-02-020 Ind. Proy'!K19</f>
        <v>0</v>
      </c>
      <c r="D8" s="10">
        <f>+'24-02-020 Ind. Proy'!M19</f>
        <v>0</v>
      </c>
      <c r="E8" s="10">
        <f>+'24-02-020 Ind. Proy'!N19</f>
        <v>0</v>
      </c>
      <c r="F8" s="10">
        <f>+'24-02-020 Ind. Proy'!O19</f>
        <v>0</v>
      </c>
      <c r="G8" s="10">
        <f>+'24-02-020 Ind. Proy'!R19</f>
        <v>0</v>
      </c>
      <c r="H8" s="10">
        <f>+'24-02-020 Ind. Proy'!S19</f>
        <v>0</v>
      </c>
      <c r="I8" s="10">
        <f>+'24-02-020 Ind. Proy'!T19</f>
        <v>0</v>
      </c>
      <c r="J8" s="10">
        <f>+'24-02-020 Ind. Proy'!U19</f>
        <v>0</v>
      </c>
      <c r="K8" s="10">
        <f>+'24-02-020 Ind. Proy'!V19</f>
        <v>0</v>
      </c>
      <c r="L8" s="10">
        <f>+'24-02-020 Ind. Proy'!W19</f>
        <v>0</v>
      </c>
      <c r="M8" s="10">
        <f>+'24-02-020 Ind. Proy'!X19</f>
        <v>0</v>
      </c>
      <c r="N8" s="10">
        <f>+'24-02-020 Ind. Proy'!Y19</f>
        <v>0</v>
      </c>
      <c r="O8" s="10">
        <f>+'24-02-020 Ind. Proy'!Z19</f>
        <v>0</v>
      </c>
      <c r="P8" s="10">
        <f>+'24-02-020 Ind. Proy'!AA19</f>
        <v>0</v>
      </c>
      <c r="Q8" s="10">
        <f>+'24-02-020 Ind. Proy'!AB19</f>
        <v>0</v>
      </c>
      <c r="R8" s="10">
        <f>+'24-02-020 Ind. Proy'!AC19</f>
        <v>0</v>
      </c>
      <c r="S8" s="10">
        <f>+'24-02-020 Ind. Proy'!AD19</f>
        <v>0</v>
      </c>
      <c r="T8" s="10">
        <f>+'24-02-020 Ind. Proy'!AE19</f>
        <v>0</v>
      </c>
      <c r="U8" s="10">
        <f>+'24-02-020 Ind. Proy'!AF19</f>
        <v>0</v>
      </c>
      <c r="V8" s="10">
        <f>+'24-02-020 Ind. Proy'!AG19</f>
        <v>0</v>
      </c>
      <c r="W8" s="10">
        <f>+'24-02-020 Ind. Proy'!AH19</f>
        <v>0</v>
      </c>
      <c r="X8" s="49">
        <f>+'24-02-020 Ind. Proy'!AI19</f>
        <v>0</v>
      </c>
      <c r="Y8" s="49">
        <f>+'24-02-020 Ind. Proy'!AJ19</f>
        <v>0</v>
      </c>
    </row>
    <row r="9" spans="1:25" s="45" customFormat="1" ht="24.75" customHeight="1">
      <c r="A9" s="48" t="s">
        <v>44</v>
      </c>
      <c r="B9" s="10">
        <f>+'24-02-020 Ind. Proy'!J31</f>
        <v>0</v>
      </c>
      <c r="C9" s="10">
        <f>+'24-02-020 Ind. Proy'!K31</f>
        <v>0</v>
      </c>
      <c r="D9" s="10">
        <f>+'24-02-020 Ind. Proy'!M31</f>
        <v>0</v>
      </c>
      <c r="E9" s="10">
        <f>+'24-02-020 Ind. Proy'!N31</f>
        <v>0</v>
      </c>
      <c r="F9" s="10">
        <f>+'24-02-020 Ind. Proy'!O31</f>
        <v>0</v>
      </c>
      <c r="G9" s="10">
        <f>+'24-02-020 Ind. Proy'!R31</f>
        <v>0</v>
      </c>
      <c r="H9" s="10">
        <f>+'24-02-020 Ind. Proy'!S31</f>
        <v>0</v>
      </c>
      <c r="I9" s="10">
        <f>+'24-02-020 Ind. Proy'!T31</f>
        <v>0</v>
      </c>
      <c r="J9" s="10">
        <f>+'24-02-020 Ind. Proy'!U31</f>
        <v>0</v>
      </c>
      <c r="K9" s="10">
        <f>+'24-02-020 Ind. Proy'!V31</f>
        <v>0</v>
      </c>
      <c r="L9" s="10">
        <f>+'24-02-020 Ind. Proy'!W31</f>
        <v>0</v>
      </c>
      <c r="M9" s="10">
        <f>+'24-02-020 Ind. Proy'!X31</f>
        <v>0</v>
      </c>
      <c r="N9" s="10">
        <f>+'24-02-020 Ind. Proy'!Y31</f>
        <v>0</v>
      </c>
      <c r="O9" s="10">
        <f>+'24-02-020 Ind. Proy'!Z31</f>
        <v>0</v>
      </c>
      <c r="P9" s="10">
        <f>+'24-02-020 Ind. Proy'!AA31</f>
        <v>0</v>
      </c>
      <c r="Q9" s="10">
        <f>+'24-02-020 Ind. Proy'!AB31</f>
        <v>0</v>
      </c>
      <c r="R9" s="10">
        <f>+'24-02-020 Ind. Proy'!AC31</f>
        <v>0</v>
      </c>
      <c r="S9" s="10">
        <f>+'24-02-020 Ind. Proy'!AD31</f>
        <v>0</v>
      </c>
      <c r="T9" s="10">
        <f>+'24-02-020 Ind. Proy'!AE31</f>
        <v>0</v>
      </c>
      <c r="U9" s="10">
        <f>+'24-02-020 Ind. Proy'!AF31</f>
        <v>0</v>
      </c>
      <c r="V9" s="10">
        <f>+'24-02-020 Ind. Proy'!AG31</f>
        <v>0</v>
      </c>
      <c r="W9" s="10">
        <f>+'24-02-020 Ind. Proy'!AH31</f>
        <v>0</v>
      </c>
      <c r="X9" s="49">
        <f>+'24-02-020 Ind. Proy'!AI31</f>
        <v>0</v>
      </c>
      <c r="Y9" s="49">
        <f>+'24-02-020 Ind. Proy'!AJ31</f>
        <v>0</v>
      </c>
    </row>
    <row r="10" spans="1:25" s="45" customFormat="1" ht="24.75" customHeight="1">
      <c r="A10" s="48" t="s">
        <v>46</v>
      </c>
      <c r="B10" s="10">
        <f>+'24-02-020 Ind. Proy'!J43</f>
        <v>0</v>
      </c>
      <c r="C10" s="10">
        <f>+'24-02-020 Ind. Proy'!K43</f>
        <v>0</v>
      </c>
      <c r="D10" s="10">
        <f>+'24-02-020 Ind. Proy'!M43</f>
        <v>0</v>
      </c>
      <c r="E10" s="10">
        <f>+'24-02-020 Ind. Proy'!N43</f>
        <v>0</v>
      </c>
      <c r="F10" s="10">
        <f>+'24-02-020 Ind. Proy'!O43</f>
        <v>0</v>
      </c>
      <c r="G10" s="10">
        <f>+'24-02-020 Ind. Proy'!R43</f>
        <v>0</v>
      </c>
      <c r="H10" s="10">
        <f>+'24-02-020 Ind. Proy'!S43</f>
        <v>0</v>
      </c>
      <c r="I10" s="10">
        <f>+'24-02-020 Ind. Proy'!T43</f>
        <v>0</v>
      </c>
      <c r="J10" s="10">
        <f>+'24-02-020 Ind. Proy'!U43</f>
        <v>0</v>
      </c>
      <c r="K10" s="10">
        <f>+'24-02-020 Ind. Proy'!V43</f>
        <v>0</v>
      </c>
      <c r="L10" s="10">
        <f>+'24-02-020 Ind. Proy'!W43</f>
        <v>0</v>
      </c>
      <c r="M10" s="10">
        <f>+'24-02-020 Ind. Proy'!X43</f>
        <v>0</v>
      </c>
      <c r="N10" s="10">
        <f>+'24-02-020 Ind. Proy'!Y43</f>
        <v>0</v>
      </c>
      <c r="O10" s="10">
        <f>+'24-02-020 Ind. Proy'!Z43</f>
        <v>0</v>
      </c>
      <c r="P10" s="10">
        <f>+'24-02-020 Ind. Proy'!AA43</f>
        <v>0</v>
      </c>
      <c r="Q10" s="10">
        <f>+'24-02-020 Ind. Proy'!AB43</f>
        <v>0</v>
      </c>
      <c r="R10" s="10">
        <f>+'24-02-020 Ind. Proy'!AC43</f>
        <v>0</v>
      </c>
      <c r="S10" s="10">
        <f>+'24-02-020 Ind. Proy'!AD43</f>
        <v>0</v>
      </c>
      <c r="T10" s="10">
        <f>+'24-02-020 Ind. Proy'!AE43</f>
        <v>0</v>
      </c>
      <c r="U10" s="10">
        <f>+'24-02-020 Ind. Proy'!AF43</f>
        <v>0</v>
      </c>
      <c r="V10" s="10">
        <f>+'24-02-020 Ind. Proy'!AG43</f>
        <v>0</v>
      </c>
      <c r="W10" s="10">
        <f>+'24-02-020 Ind. Proy'!AH43</f>
        <v>0</v>
      </c>
      <c r="X10" s="49">
        <f>+'24-02-020 Ind. Proy'!AI43</f>
        <v>0</v>
      </c>
      <c r="Y10" s="49">
        <f>+'24-02-020 Ind. Proy'!AJ43</f>
        <v>0</v>
      </c>
    </row>
    <row r="11" spans="1:25" s="45" customFormat="1" ht="24.75" customHeight="1">
      <c r="A11" s="48" t="s">
        <v>48</v>
      </c>
      <c r="B11" s="10">
        <f>+'24-02-020 Ind. Proy'!J55</f>
        <v>0</v>
      </c>
      <c r="C11" s="10">
        <f>+'24-02-020 Ind. Proy'!K55</f>
        <v>0</v>
      </c>
      <c r="D11" s="10">
        <f>+'24-02-020 Ind. Proy'!M55</f>
        <v>0</v>
      </c>
      <c r="E11" s="10">
        <f>+'24-02-020 Ind. Proy'!N55</f>
        <v>0</v>
      </c>
      <c r="F11" s="10">
        <f>+'24-02-020 Ind. Proy'!O55</f>
        <v>0</v>
      </c>
      <c r="G11" s="10">
        <f>+'24-02-020 Ind. Proy'!R55</f>
        <v>0</v>
      </c>
      <c r="H11" s="10">
        <f>+'24-02-020 Ind. Proy'!S55</f>
        <v>0</v>
      </c>
      <c r="I11" s="10">
        <f>+'24-02-020 Ind. Proy'!T55</f>
        <v>0</v>
      </c>
      <c r="J11" s="10">
        <f>+'24-02-020 Ind. Proy'!U55</f>
        <v>0</v>
      </c>
      <c r="K11" s="10">
        <f>+'24-02-020 Ind. Proy'!V55</f>
        <v>0</v>
      </c>
      <c r="L11" s="10">
        <f>+'24-02-020 Ind. Proy'!W55</f>
        <v>0</v>
      </c>
      <c r="M11" s="10">
        <f>+'24-02-020 Ind. Proy'!X55</f>
        <v>0</v>
      </c>
      <c r="N11" s="10">
        <f>+'24-02-020 Ind. Proy'!Y55</f>
        <v>0</v>
      </c>
      <c r="O11" s="10">
        <f>+'24-02-020 Ind. Proy'!Z55</f>
        <v>0</v>
      </c>
      <c r="P11" s="10">
        <f>+'24-02-020 Ind. Proy'!AA55</f>
        <v>0</v>
      </c>
      <c r="Q11" s="10">
        <f>+'24-02-020 Ind. Proy'!AB55</f>
        <v>0</v>
      </c>
      <c r="R11" s="10">
        <f>+'24-02-020 Ind. Proy'!AC55</f>
        <v>0</v>
      </c>
      <c r="S11" s="10">
        <f>+'24-02-020 Ind. Proy'!AD55</f>
        <v>0</v>
      </c>
      <c r="T11" s="10">
        <f>+'24-02-020 Ind. Proy'!AE55</f>
        <v>0</v>
      </c>
      <c r="U11" s="10">
        <f>+'24-02-020 Ind. Proy'!AF55</f>
        <v>0</v>
      </c>
      <c r="V11" s="10">
        <f>+'24-02-020 Ind. Proy'!AG55</f>
        <v>0</v>
      </c>
      <c r="W11" s="10">
        <f>+'24-02-020 Ind. Proy'!AH55</f>
        <v>0</v>
      </c>
      <c r="X11" s="49">
        <f>+'24-02-020 Ind. Proy'!AI55</f>
        <v>0</v>
      </c>
      <c r="Y11" s="49">
        <f>+'24-02-020 Ind. Proy'!AJ55</f>
        <v>0</v>
      </c>
    </row>
    <row r="12" spans="1:25" s="45" customFormat="1" ht="24.75" customHeight="1">
      <c r="A12" s="48" t="s">
        <v>50</v>
      </c>
      <c r="B12" s="10">
        <f>+'24-02-020 Ind. Proy'!J67</f>
        <v>0</v>
      </c>
      <c r="C12" s="10">
        <f>+'24-02-020 Ind. Proy'!K67</f>
        <v>0</v>
      </c>
      <c r="D12" s="10">
        <f>+'24-02-020 Ind. Proy'!M67</f>
        <v>0</v>
      </c>
      <c r="E12" s="10">
        <f>+'24-02-020 Ind. Proy'!N67</f>
        <v>0</v>
      </c>
      <c r="F12" s="10">
        <f>+'24-02-020 Ind. Proy'!O67</f>
        <v>0</v>
      </c>
      <c r="G12" s="10">
        <f>+'24-02-020 Ind. Proy'!R67</f>
        <v>0</v>
      </c>
      <c r="H12" s="10">
        <f>+'24-02-020 Ind. Proy'!S67</f>
        <v>0</v>
      </c>
      <c r="I12" s="10">
        <f>+'24-02-020 Ind. Proy'!T67</f>
        <v>0</v>
      </c>
      <c r="J12" s="10">
        <f>+'24-02-020 Ind. Proy'!U67</f>
        <v>0</v>
      </c>
      <c r="K12" s="10">
        <f>+'24-02-020 Ind. Proy'!V67</f>
        <v>0</v>
      </c>
      <c r="L12" s="10">
        <f>+'24-02-020 Ind. Proy'!W67</f>
        <v>0</v>
      </c>
      <c r="M12" s="10">
        <f>+'24-02-020 Ind. Proy'!X67</f>
        <v>0</v>
      </c>
      <c r="N12" s="10">
        <f>+'24-02-020 Ind. Proy'!Y67</f>
        <v>0</v>
      </c>
      <c r="O12" s="10">
        <f>+'24-02-020 Ind. Proy'!Z67</f>
        <v>0</v>
      </c>
      <c r="P12" s="10">
        <f>+'24-02-020 Ind. Proy'!AA67</f>
        <v>0</v>
      </c>
      <c r="Q12" s="10">
        <f>+'24-02-020 Ind. Proy'!AB67</f>
        <v>0</v>
      </c>
      <c r="R12" s="10">
        <f>+'24-02-020 Ind. Proy'!AC67</f>
        <v>0</v>
      </c>
      <c r="S12" s="10">
        <f>+'24-02-020 Ind. Proy'!AD67</f>
        <v>0</v>
      </c>
      <c r="T12" s="10">
        <f>+'24-02-020 Ind. Proy'!AE67</f>
        <v>0</v>
      </c>
      <c r="U12" s="10">
        <f>+'24-02-020 Ind. Proy'!AF67</f>
        <v>0</v>
      </c>
      <c r="V12" s="10">
        <f>+'24-02-020 Ind. Proy'!AG67</f>
        <v>0</v>
      </c>
      <c r="W12" s="10">
        <f>+'24-02-020 Ind. Proy'!AH67</f>
        <v>0</v>
      </c>
      <c r="X12" s="49">
        <f>+'24-02-020 Ind. Proy'!AI67</f>
        <v>0</v>
      </c>
      <c r="Y12" s="49">
        <f>+'24-02-020 Ind. Proy'!AJ67</f>
        <v>0</v>
      </c>
    </row>
    <row r="13" spans="1:25" s="45" customFormat="1" ht="24.75" customHeight="1">
      <c r="A13" s="48" t="s">
        <v>52</v>
      </c>
      <c r="B13" s="10">
        <f>+'24-02-020 Ind. Proy'!J79</f>
        <v>0</v>
      </c>
      <c r="C13" s="10">
        <f>+'24-02-020 Ind. Proy'!K79</f>
        <v>0</v>
      </c>
      <c r="D13" s="10">
        <f>+'24-02-020 Ind. Proy'!M79</f>
        <v>0</v>
      </c>
      <c r="E13" s="10">
        <f>+'24-02-020 Ind. Proy'!N79</f>
        <v>0</v>
      </c>
      <c r="F13" s="10">
        <f>+'24-02-020 Ind. Proy'!O79</f>
        <v>0</v>
      </c>
      <c r="G13" s="10">
        <f>+'24-02-020 Ind. Proy'!R79</f>
        <v>0</v>
      </c>
      <c r="H13" s="10">
        <f>+'24-02-020 Ind. Proy'!S79</f>
        <v>0</v>
      </c>
      <c r="I13" s="10">
        <f>+'24-02-020 Ind. Proy'!T79</f>
        <v>0</v>
      </c>
      <c r="J13" s="10">
        <f>+'24-02-020 Ind. Proy'!U79</f>
        <v>0</v>
      </c>
      <c r="K13" s="10">
        <f>+'24-02-020 Ind. Proy'!V79</f>
        <v>0</v>
      </c>
      <c r="L13" s="10">
        <f>+'24-02-020 Ind. Proy'!W79</f>
        <v>0</v>
      </c>
      <c r="M13" s="10">
        <f>+'24-02-020 Ind. Proy'!X79</f>
        <v>0</v>
      </c>
      <c r="N13" s="10">
        <f>+'24-02-020 Ind. Proy'!Y79</f>
        <v>0</v>
      </c>
      <c r="O13" s="10">
        <f>+'24-02-020 Ind. Proy'!Z79</f>
        <v>0</v>
      </c>
      <c r="P13" s="10">
        <f>+'24-02-020 Ind. Proy'!AA79</f>
        <v>0</v>
      </c>
      <c r="Q13" s="10">
        <f>+'24-02-020 Ind. Proy'!AB79</f>
        <v>0</v>
      </c>
      <c r="R13" s="10">
        <f>+'24-02-020 Ind. Proy'!AC79</f>
        <v>0</v>
      </c>
      <c r="S13" s="10">
        <f>+'24-02-020 Ind. Proy'!AD79</f>
        <v>0</v>
      </c>
      <c r="T13" s="10">
        <f>+'24-02-020 Ind. Proy'!AE79</f>
        <v>0</v>
      </c>
      <c r="U13" s="10">
        <f>+'24-02-020 Ind. Proy'!AF79</f>
        <v>0</v>
      </c>
      <c r="V13" s="10">
        <f>+'24-02-020 Ind. Proy'!AG79</f>
        <v>0</v>
      </c>
      <c r="W13" s="10">
        <f>+'24-02-020 Ind. Proy'!AH79</f>
        <v>0</v>
      </c>
      <c r="X13" s="49">
        <f>+'24-02-020 Ind. Proy'!AI79</f>
        <v>0</v>
      </c>
      <c r="Y13" s="49">
        <f>+'24-02-020 Ind. Proy'!AJ79</f>
        <v>0</v>
      </c>
    </row>
    <row r="14" spans="1:25" s="45" customFormat="1" ht="24.75" customHeight="1">
      <c r="A14" s="48" t="s">
        <v>54</v>
      </c>
      <c r="B14" s="10">
        <f>+'24-02-020 Ind. Proy'!J91</f>
        <v>0</v>
      </c>
      <c r="C14" s="10">
        <f>+'24-02-020 Ind. Proy'!K91</f>
        <v>0</v>
      </c>
      <c r="D14" s="10">
        <f>+'24-02-020 Ind. Proy'!M91</f>
        <v>0</v>
      </c>
      <c r="E14" s="10">
        <f>+'24-02-020 Ind. Proy'!N91</f>
        <v>0</v>
      </c>
      <c r="F14" s="10">
        <f>+'24-02-020 Ind. Proy'!O91</f>
        <v>0</v>
      </c>
      <c r="G14" s="10">
        <f>+'24-02-020 Ind. Proy'!R91</f>
        <v>0</v>
      </c>
      <c r="H14" s="10">
        <f>+'24-02-020 Ind. Proy'!S91</f>
        <v>0</v>
      </c>
      <c r="I14" s="10">
        <f>+'24-02-020 Ind. Proy'!T91</f>
        <v>0</v>
      </c>
      <c r="J14" s="10">
        <f>+'24-02-020 Ind. Proy'!U91</f>
        <v>0</v>
      </c>
      <c r="K14" s="10">
        <f>+'24-02-020 Ind. Proy'!V91</f>
        <v>0</v>
      </c>
      <c r="L14" s="10">
        <f>+'24-02-020 Ind. Proy'!W91</f>
        <v>0</v>
      </c>
      <c r="M14" s="10">
        <f>+'24-02-020 Ind. Proy'!X91</f>
        <v>0</v>
      </c>
      <c r="N14" s="10">
        <f>+'24-02-020 Ind. Proy'!Y91</f>
        <v>0</v>
      </c>
      <c r="O14" s="10">
        <f>+'24-02-020 Ind. Proy'!Z91</f>
        <v>0</v>
      </c>
      <c r="P14" s="10">
        <f>+'24-02-020 Ind. Proy'!AA91</f>
        <v>0</v>
      </c>
      <c r="Q14" s="10">
        <f>+'24-02-020 Ind. Proy'!AB91</f>
        <v>0</v>
      </c>
      <c r="R14" s="10">
        <f>+'24-02-020 Ind. Proy'!AC91</f>
        <v>0</v>
      </c>
      <c r="S14" s="10">
        <f>+'24-02-020 Ind. Proy'!AD91</f>
        <v>0</v>
      </c>
      <c r="T14" s="10">
        <f>+'24-02-020 Ind. Proy'!AE91</f>
        <v>0</v>
      </c>
      <c r="U14" s="10">
        <f>+'24-02-020 Ind. Proy'!AF91</f>
        <v>0</v>
      </c>
      <c r="V14" s="10">
        <f>+'24-02-020 Ind. Proy'!AG91</f>
        <v>0</v>
      </c>
      <c r="W14" s="10">
        <f>+'24-02-020 Ind. Proy'!AH91</f>
        <v>0</v>
      </c>
      <c r="X14" s="49">
        <f>+'24-02-020 Ind. Proy'!AI91</f>
        <v>0</v>
      </c>
      <c r="Y14" s="49">
        <f>+'24-02-020 Ind. Proy'!AJ91</f>
        <v>0</v>
      </c>
    </row>
    <row r="15" spans="1:25" s="45" customFormat="1" ht="24.75" customHeight="1">
      <c r="A15" s="48" t="s">
        <v>56</v>
      </c>
      <c r="B15" s="10">
        <f>+'24-02-020 Ind. Proy'!J103</f>
        <v>0</v>
      </c>
      <c r="C15" s="10">
        <f>+'24-02-020 Ind. Proy'!K103</f>
        <v>0</v>
      </c>
      <c r="D15" s="10">
        <f>+'24-02-020 Ind. Proy'!M103</f>
        <v>0</v>
      </c>
      <c r="E15" s="10">
        <f>+'24-02-020 Ind. Proy'!N103</f>
        <v>0</v>
      </c>
      <c r="F15" s="10">
        <f>+'24-02-020 Ind. Proy'!O103</f>
        <v>0</v>
      </c>
      <c r="G15" s="10">
        <f>+'24-02-020 Ind. Proy'!R103</f>
        <v>0</v>
      </c>
      <c r="H15" s="10">
        <f>+'24-02-020 Ind. Proy'!S103</f>
        <v>0</v>
      </c>
      <c r="I15" s="10">
        <f>+'24-02-020 Ind. Proy'!T103</f>
        <v>0</v>
      </c>
      <c r="J15" s="10">
        <f>+'24-02-020 Ind. Proy'!U103</f>
        <v>0</v>
      </c>
      <c r="K15" s="10">
        <f>+'24-02-020 Ind. Proy'!V103</f>
        <v>0</v>
      </c>
      <c r="L15" s="10">
        <f>+'24-02-020 Ind. Proy'!W103</f>
        <v>0</v>
      </c>
      <c r="M15" s="10">
        <f>+'24-02-020 Ind. Proy'!X103</f>
        <v>0</v>
      </c>
      <c r="N15" s="10">
        <f>+'24-02-020 Ind. Proy'!Y103</f>
        <v>0</v>
      </c>
      <c r="O15" s="10">
        <f>+'24-02-020 Ind. Proy'!Z103</f>
        <v>0</v>
      </c>
      <c r="P15" s="10">
        <f>+'24-02-020 Ind. Proy'!AA103</f>
        <v>0</v>
      </c>
      <c r="Q15" s="10">
        <f>+'24-02-020 Ind. Proy'!AB103</f>
        <v>0</v>
      </c>
      <c r="R15" s="10">
        <f>+'24-02-020 Ind. Proy'!AC103</f>
        <v>0</v>
      </c>
      <c r="S15" s="10">
        <f>+'24-02-020 Ind. Proy'!AD103</f>
        <v>0</v>
      </c>
      <c r="T15" s="10">
        <f>+'24-02-020 Ind. Proy'!AE103</f>
        <v>0</v>
      </c>
      <c r="U15" s="10">
        <f>+'24-02-020 Ind. Proy'!AF103</f>
        <v>0</v>
      </c>
      <c r="V15" s="10">
        <f>+'24-02-020 Ind. Proy'!AG103</f>
        <v>0</v>
      </c>
      <c r="W15" s="10">
        <f>+'24-02-020 Ind. Proy'!AH103</f>
        <v>0</v>
      </c>
      <c r="X15" s="49">
        <f>+'24-02-020 Ind. Proy'!AI103</f>
        <v>0</v>
      </c>
      <c r="Y15" s="49">
        <f>+'24-02-020 Ind. Proy'!AJ103</f>
        <v>0</v>
      </c>
    </row>
    <row r="16" spans="1:25" s="45" customFormat="1" ht="24.75" customHeight="1">
      <c r="A16" s="48" t="s">
        <v>58</v>
      </c>
      <c r="B16" s="10">
        <f>+'24-02-020 Ind. Proy'!J115</f>
        <v>0</v>
      </c>
      <c r="C16" s="10">
        <f>+'24-02-020 Ind. Proy'!K115</f>
        <v>0</v>
      </c>
      <c r="D16" s="10">
        <f>+'24-02-020 Ind. Proy'!M115</f>
        <v>0</v>
      </c>
      <c r="E16" s="10">
        <f>+'24-02-020 Ind. Proy'!N115</f>
        <v>0</v>
      </c>
      <c r="F16" s="10">
        <f>+'24-02-020 Ind. Proy'!O115</f>
        <v>0</v>
      </c>
      <c r="G16" s="10">
        <f>+'24-02-020 Ind. Proy'!R115</f>
        <v>0</v>
      </c>
      <c r="H16" s="10">
        <f>+'24-02-020 Ind. Proy'!S115</f>
        <v>0</v>
      </c>
      <c r="I16" s="10">
        <f>+'24-02-020 Ind. Proy'!T115</f>
        <v>0</v>
      </c>
      <c r="J16" s="10">
        <f>+'24-02-020 Ind. Proy'!U115</f>
        <v>0</v>
      </c>
      <c r="K16" s="10">
        <f>+'24-02-020 Ind. Proy'!V115</f>
        <v>0</v>
      </c>
      <c r="L16" s="10">
        <f>+'24-02-020 Ind. Proy'!W115</f>
        <v>0</v>
      </c>
      <c r="M16" s="10">
        <f>+'24-02-020 Ind. Proy'!X115</f>
        <v>0</v>
      </c>
      <c r="N16" s="10">
        <f>+'24-02-020 Ind. Proy'!Y115</f>
        <v>0</v>
      </c>
      <c r="O16" s="10">
        <f>+'24-02-020 Ind. Proy'!Z115</f>
        <v>0</v>
      </c>
      <c r="P16" s="10">
        <f>+'24-02-020 Ind. Proy'!AA115</f>
        <v>0</v>
      </c>
      <c r="Q16" s="10">
        <f>+'24-02-020 Ind. Proy'!AB115</f>
        <v>0</v>
      </c>
      <c r="R16" s="10">
        <f>+'24-02-020 Ind. Proy'!AC115</f>
        <v>0</v>
      </c>
      <c r="S16" s="10">
        <f>+'24-02-020 Ind. Proy'!AD115</f>
        <v>0</v>
      </c>
      <c r="T16" s="10">
        <f>+'24-02-020 Ind. Proy'!AE115</f>
        <v>0</v>
      </c>
      <c r="U16" s="10">
        <f>+'24-02-020 Ind. Proy'!AF115</f>
        <v>0</v>
      </c>
      <c r="V16" s="10">
        <f>+'24-02-020 Ind. Proy'!AG115</f>
        <v>0</v>
      </c>
      <c r="W16" s="10">
        <f>+'24-02-020 Ind. Proy'!AH115</f>
        <v>0</v>
      </c>
      <c r="X16" s="49">
        <f>+'24-02-020 Ind. Proy'!AI104</f>
        <v>0</v>
      </c>
      <c r="Y16" s="49">
        <f>+'24-02-020 Ind. Proy'!AJ115</f>
        <v>0</v>
      </c>
    </row>
    <row r="17" spans="1:25" s="45" customFormat="1" ht="24.75" customHeight="1">
      <c r="A17" s="48" t="s">
        <v>60</v>
      </c>
      <c r="B17" s="10">
        <f>+'24-02-020 Ind. Proy'!J127</f>
        <v>0</v>
      </c>
      <c r="C17" s="10">
        <f>+'24-02-020 Ind. Proy'!K127</f>
        <v>0</v>
      </c>
      <c r="D17" s="10">
        <f>+'24-02-020 Ind. Proy'!M127</f>
        <v>0</v>
      </c>
      <c r="E17" s="10">
        <f>+'24-02-020 Ind. Proy'!N127</f>
        <v>0</v>
      </c>
      <c r="F17" s="10">
        <f>+'24-02-020 Ind. Proy'!O127</f>
        <v>0</v>
      </c>
      <c r="G17" s="10">
        <f>+'24-02-020 Ind. Proy'!R127</f>
        <v>0</v>
      </c>
      <c r="H17" s="10">
        <f>+'24-02-020 Ind. Proy'!S127</f>
        <v>0</v>
      </c>
      <c r="I17" s="10">
        <f>+'24-02-020 Ind. Proy'!T127</f>
        <v>0</v>
      </c>
      <c r="J17" s="10">
        <f>+'24-02-020 Ind. Proy'!U127</f>
        <v>0</v>
      </c>
      <c r="K17" s="10">
        <f>+'24-02-020 Ind. Proy'!V127</f>
        <v>0</v>
      </c>
      <c r="L17" s="10">
        <f>+'24-02-020 Ind. Proy'!W127</f>
        <v>0</v>
      </c>
      <c r="M17" s="10">
        <f>+'24-02-020 Ind. Proy'!X127</f>
        <v>0</v>
      </c>
      <c r="N17" s="10">
        <f>+'24-02-020 Ind. Proy'!Y127</f>
        <v>0</v>
      </c>
      <c r="O17" s="10">
        <f>+'24-02-020 Ind. Proy'!Z127</f>
        <v>0</v>
      </c>
      <c r="P17" s="10">
        <f>+'24-02-020 Ind. Proy'!AA127</f>
        <v>0</v>
      </c>
      <c r="Q17" s="10">
        <f>+'24-02-020 Ind. Proy'!AB127</f>
        <v>0</v>
      </c>
      <c r="R17" s="10">
        <f>+'24-02-020 Ind. Proy'!AC127</f>
        <v>0</v>
      </c>
      <c r="S17" s="10">
        <f>+'24-02-020 Ind. Proy'!AD127</f>
        <v>0</v>
      </c>
      <c r="T17" s="10">
        <f>+'24-02-020 Ind. Proy'!AE127</f>
        <v>0</v>
      </c>
      <c r="U17" s="10">
        <f>+'24-02-020 Ind. Proy'!AF127</f>
        <v>0</v>
      </c>
      <c r="V17" s="10">
        <f>+'24-02-020 Ind. Proy'!AG127</f>
        <v>0</v>
      </c>
      <c r="W17" s="10">
        <f>+'24-02-020 Ind. Proy'!AH127</f>
        <v>0</v>
      </c>
      <c r="X17" s="49">
        <f>+'24-02-020 Ind. Proy'!AI105</f>
        <v>0</v>
      </c>
      <c r="Y17" s="49">
        <f>+'24-02-020 Ind. Proy'!AJ116</f>
        <v>0</v>
      </c>
    </row>
    <row r="18" spans="1:25" s="45" customFormat="1" ht="24.75" customHeight="1">
      <c r="A18" s="48" t="s">
        <v>62</v>
      </c>
      <c r="B18" s="10">
        <f>+'24-02-020 Ind. Proy'!J139</f>
        <v>0</v>
      </c>
      <c r="C18" s="10">
        <f>+'24-02-020 Ind. Proy'!K139</f>
        <v>0</v>
      </c>
      <c r="D18" s="10">
        <f>+'24-02-020 Ind. Proy'!M139</f>
        <v>0</v>
      </c>
      <c r="E18" s="10">
        <f>+'24-02-020 Ind. Proy'!N139</f>
        <v>0</v>
      </c>
      <c r="F18" s="10">
        <f>+'24-02-020 Ind. Proy'!O139</f>
        <v>0</v>
      </c>
      <c r="G18" s="10">
        <f>+'24-02-020 Ind. Proy'!R139</f>
        <v>0</v>
      </c>
      <c r="H18" s="10">
        <f>+'24-02-020 Ind. Proy'!S139</f>
        <v>0</v>
      </c>
      <c r="I18" s="10">
        <f>+'24-02-020 Ind. Proy'!T139</f>
        <v>0</v>
      </c>
      <c r="J18" s="10">
        <f>+'24-02-020 Ind. Proy'!U139</f>
        <v>0</v>
      </c>
      <c r="K18" s="10">
        <f>+'24-02-020 Ind. Proy'!V139</f>
        <v>0</v>
      </c>
      <c r="L18" s="10">
        <f>+'24-02-020 Ind. Proy'!W139</f>
        <v>0</v>
      </c>
      <c r="M18" s="10">
        <f>+'24-02-020 Ind. Proy'!X139</f>
        <v>0</v>
      </c>
      <c r="N18" s="10">
        <f>+'24-02-020 Ind. Proy'!Y139</f>
        <v>0</v>
      </c>
      <c r="O18" s="10">
        <f>+'24-02-020 Ind. Proy'!Z139</f>
        <v>0</v>
      </c>
      <c r="P18" s="10">
        <f>+'24-02-020 Ind. Proy'!AA139</f>
        <v>0</v>
      </c>
      <c r="Q18" s="10">
        <f>+'24-02-020 Ind. Proy'!AB139</f>
        <v>0</v>
      </c>
      <c r="R18" s="10">
        <f>+'24-02-020 Ind. Proy'!AC139</f>
        <v>0</v>
      </c>
      <c r="S18" s="10">
        <f>+'24-02-020 Ind. Proy'!AD139</f>
        <v>0</v>
      </c>
      <c r="T18" s="10">
        <f>+'24-02-020 Ind. Proy'!AE139</f>
        <v>0</v>
      </c>
      <c r="U18" s="10">
        <f>+'24-02-020 Ind. Proy'!AF139</f>
        <v>0</v>
      </c>
      <c r="V18" s="10">
        <f>+'24-02-020 Ind. Proy'!AG139</f>
        <v>0</v>
      </c>
      <c r="W18" s="10">
        <f>+'24-02-020 Ind. Proy'!AH139</f>
        <v>0</v>
      </c>
      <c r="X18" s="49">
        <f>+'24-02-020 Ind. Proy'!AI139</f>
        <v>0</v>
      </c>
      <c r="Y18" s="49">
        <f>+'24-02-020 Ind. Proy'!AJ139</f>
        <v>0</v>
      </c>
    </row>
    <row r="19" spans="1:25" s="45" customFormat="1" ht="24.75" customHeight="1">
      <c r="A19" s="48" t="s">
        <v>64</v>
      </c>
      <c r="B19" s="10">
        <f>+'24-02-020 Ind. Proy'!J151</f>
        <v>0</v>
      </c>
      <c r="C19" s="10">
        <f>+'24-02-020 Ind. Proy'!K151</f>
        <v>0</v>
      </c>
      <c r="D19" s="10">
        <f>+'24-02-020 Ind. Proy'!M151</f>
        <v>0</v>
      </c>
      <c r="E19" s="10">
        <f>+'24-02-020 Ind. Proy'!N151</f>
        <v>0</v>
      </c>
      <c r="F19" s="10">
        <f>+'24-02-020 Ind. Proy'!O151</f>
        <v>0</v>
      </c>
      <c r="G19" s="10">
        <f>+'24-02-020 Ind. Proy'!R151</f>
        <v>0</v>
      </c>
      <c r="H19" s="10">
        <f>+'24-02-020 Ind. Proy'!S151</f>
        <v>0</v>
      </c>
      <c r="I19" s="10">
        <f>+'24-02-020 Ind. Proy'!T151</f>
        <v>0</v>
      </c>
      <c r="J19" s="10">
        <f>+'24-02-020 Ind. Proy'!U151</f>
        <v>0</v>
      </c>
      <c r="K19" s="10">
        <f>+'24-02-020 Ind. Proy'!V151</f>
        <v>0</v>
      </c>
      <c r="L19" s="10">
        <f>+'24-02-020 Ind. Proy'!W151</f>
        <v>0</v>
      </c>
      <c r="M19" s="10">
        <f>+'24-02-020 Ind. Proy'!X151</f>
        <v>0</v>
      </c>
      <c r="N19" s="10">
        <f>+'24-02-020 Ind. Proy'!Y151</f>
        <v>0</v>
      </c>
      <c r="O19" s="10">
        <f>+'24-02-020 Ind. Proy'!Z151</f>
        <v>0</v>
      </c>
      <c r="P19" s="10">
        <f>+'24-02-020 Ind. Proy'!AA151</f>
        <v>0</v>
      </c>
      <c r="Q19" s="10">
        <f>+'24-02-020 Ind. Proy'!AB151</f>
        <v>0</v>
      </c>
      <c r="R19" s="10">
        <f>+'24-02-020 Ind. Proy'!AC151</f>
        <v>0</v>
      </c>
      <c r="S19" s="10">
        <f>+'24-02-020 Ind. Proy'!AD151</f>
        <v>0</v>
      </c>
      <c r="T19" s="10">
        <f>+'24-02-020 Ind. Proy'!AE151</f>
        <v>0</v>
      </c>
      <c r="U19" s="10">
        <f>+'24-02-020 Ind. Proy'!AF151</f>
        <v>0</v>
      </c>
      <c r="V19" s="10">
        <f>+'24-02-020 Ind. Proy'!AG151</f>
        <v>0</v>
      </c>
      <c r="W19" s="10">
        <f>+'24-02-020 Ind. Proy'!AH151</f>
        <v>0</v>
      </c>
      <c r="X19" s="49">
        <f>+'24-02-020 Ind. Proy'!AI151</f>
        <v>0</v>
      </c>
      <c r="Y19" s="49">
        <f>+'24-02-020 Ind. Proy'!AJ151</f>
        <v>0</v>
      </c>
    </row>
    <row r="20" spans="1:25" s="45" customFormat="1" ht="24.75" customHeight="1">
      <c r="A20" s="50" t="s">
        <v>66</v>
      </c>
      <c r="B20" s="10">
        <f>+'24-02-020 Ind. Proy'!J163</f>
        <v>0</v>
      </c>
      <c r="C20" s="10">
        <f>+'24-02-020 Ind. Proy'!K163</f>
        <v>0</v>
      </c>
      <c r="D20" s="10">
        <f>+'24-02-020 Ind. Proy'!M163</f>
        <v>0</v>
      </c>
      <c r="E20" s="10">
        <f>+'24-02-020 Ind. Proy'!N163</f>
        <v>0</v>
      </c>
      <c r="F20" s="10">
        <f>+'24-02-020 Ind. Proy'!O163</f>
        <v>0</v>
      </c>
      <c r="G20" s="10">
        <f>+'24-02-020 Ind. Proy'!R163</f>
        <v>0</v>
      </c>
      <c r="H20" s="10">
        <f>+'24-02-020 Ind. Proy'!S163</f>
        <v>0</v>
      </c>
      <c r="I20" s="10">
        <f>+'24-02-020 Ind. Proy'!T163</f>
        <v>0</v>
      </c>
      <c r="J20" s="10">
        <f>+'24-02-020 Ind. Proy'!U163</f>
        <v>0</v>
      </c>
      <c r="K20" s="10">
        <f>+'24-02-020 Ind. Proy'!V163</f>
        <v>0</v>
      </c>
      <c r="L20" s="10">
        <f>+'24-02-020 Ind. Proy'!W163</f>
        <v>0</v>
      </c>
      <c r="M20" s="10">
        <f>+'24-02-020 Ind. Proy'!X163</f>
        <v>0</v>
      </c>
      <c r="N20" s="10">
        <f>+'24-02-020 Ind. Proy'!Y163</f>
        <v>0</v>
      </c>
      <c r="O20" s="10">
        <f>+'24-02-020 Ind. Proy'!Z163</f>
        <v>0</v>
      </c>
      <c r="P20" s="10">
        <f>+'24-02-020 Ind. Proy'!AA163</f>
        <v>0</v>
      </c>
      <c r="Q20" s="10">
        <f>+'24-02-020 Ind. Proy'!AB163</f>
        <v>0</v>
      </c>
      <c r="R20" s="10">
        <f>+'24-02-020 Ind. Proy'!AC163</f>
        <v>0</v>
      </c>
      <c r="S20" s="10">
        <f>+'24-02-020 Ind. Proy'!AD163</f>
        <v>0</v>
      </c>
      <c r="T20" s="10">
        <f>+'24-02-020 Ind. Proy'!AE163</f>
        <v>0</v>
      </c>
      <c r="U20" s="10">
        <f>+'24-02-020 Ind. Proy'!AF163</f>
        <v>0</v>
      </c>
      <c r="V20" s="10">
        <f>+'24-02-020 Ind. Proy'!AG163</f>
        <v>0</v>
      </c>
      <c r="W20" s="10">
        <f>+'24-02-020 Ind. Proy'!AH163</f>
        <v>0</v>
      </c>
      <c r="X20" s="49">
        <f>+'24-02-020 Ind. Proy'!AI163</f>
        <v>0</v>
      </c>
      <c r="Y20" s="49">
        <f>+'24-02-020 Ind. Proy'!AJ163</f>
        <v>0</v>
      </c>
    </row>
    <row r="21" spans="1:25" s="45" customFormat="1" ht="24.75" customHeight="1">
      <c r="A21" s="50" t="s">
        <v>68</v>
      </c>
      <c r="B21" s="10">
        <f>+'24-02-020 Ind. Proy'!J175</f>
        <v>0</v>
      </c>
      <c r="C21" s="10">
        <f>+'24-02-020 Ind. Proy'!K175</f>
        <v>0</v>
      </c>
      <c r="D21" s="10">
        <f>+'24-02-020 Ind. Proy'!M175</f>
        <v>0</v>
      </c>
      <c r="E21" s="10">
        <f>+'24-02-020 Ind. Proy'!N175</f>
        <v>0</v>
      </c>
      <c r="F21" s="10">
        <f>+'24-02-020 Ind. Proy'!O175</f>
        <v>0</v>
      </c>
      <c r="G21" s="10">
        <f>+'24-02-020 Ind. Proy'!R175</f>
        <v>0</v>
      </c>
      <c r="H21" s="10">
        <f>+'24-02-020 Ind. Proy'!S175</f>
        <v>0</v>
      </c>
      <c r="I21" s="10">
        <f>+'24-02-020 Ind. Proy'!T175</f>
        <v>0</v>
      </c>
      <c r="J21" s="10">
        <f>+'24-02-020 Ind. Proy'!U175</f>
        <v>0</v>
      </c>
      <c r="K21" s="10">
        <f>+'24-02-020 Ind. Proy'!V175</f>
        <v>0</v>
      </c>
      <c r="L21" s="10">
        <f>+'24-02-020 Ind. Proy'!W175</f>
        <v>0</v>
      </c>
      <c r="M21" s="10">
        <f>+'24-02-020 Ind. Proy'!X175</f>
        <v>0</v>
      </c>
      <c r="N21" s="10">
        <f>+'24-02-020 Ind. Proy'!Y175</f>
        <v>0</v>
      </c>
      <c r="O21" s="10">
        <f>+'24-02-020 Ind. Proy'!Z175</f>
        <v>0</v>
      </c>
      <c r="P21" s="10">
        <f>+'24-02-020 Ind. Proy'!AA175</f>
        <v>0</v>
      </c>
      <c r="Q21" s="10">
        <f>+'24-02-020 Ind. Proy'!AB175</f>
        <v>0</v>
      </c>
      <c r="R21" s="10">
        <f>+'24-02-020 Ind. Proy'!AC175</f>
        <v>0</v>
      </c>
      <c r="S21" s="10">
        <f>+'24-02-020 Ind. Proy'!AD175</f>
        <v>0</v>
      </c>
      <c r="T21" s="10">
        <f>+'24-02-020 Ind. Proy'!AE175</f>
        <v>0</v>
      </c>
      <c r="U21" s="10">
        <f>+'24-02-020 Ind. Proy'!AF175</f>
        <v>0</v>
      </c>
      <c r="V21" s="10">
        <f>+'24-02-020 Ind. Proy'!AG175</f>
        <v>0</v>
      </c>
      <c r="W21" s="10">
        <f>+'24-02-020 Ind. Proy'!AH175</f>
        <v>0</v>
      </c>
      <c r="X21" s="49">
        <f>+'24-02-020 Ind. Proy'!AI175</f>
        <v>0</v>
      </c>
      <c r="Y21" s="49">
        <f>+'24-02-020 Ind. Proy'!AJ175</f>
        <v>0</v>
      </c>
    </row>
    <row r="22" spans="1:25" s="45" customFormat="1" ht="24.75" customHeight="1">
      <c r="A22" s="50" t="s">
        <v>70</v>
      </c>
      <c r="B22" s="10">
        <f>+'24-02-020 Ind. Proy'!J187</f>
        <v>0</v>
      </c>
      <c r="C22" s="10">
        <f>+'24-02-020 Ind. Proy'!K187</f>
        <v>0</v>
      </c>
      <c r="D22" s="10">
        <f>+'24-02-020 Ind. Proy'!M187</f>
        <v>0</v>
      </c>
      <c r="E22" s="10">
        <f>+'24-02-020 Ind. Proy'!N187</f>
        <v>0</v>
      </c>
      <c r="F22" s="10">
        <f>+'24-02-020 Ind. Proy'!O187</f>
        <v>0</v>
      </c>
      <c r="G22" s="10">
        <f>+'24-02-020 Ind. Proy'!R187</f>
        <v>0</v>
      </c>
      <c r="H22" s="10">
        <f>+'24-02-020 Ind. Proy'!S187</f>
        <v>0</v>
      </c>
      <c r="I22" s="10">
        <f>+'24-02-020 Ind. Proy'!T187</f>
        <v>0</v>
      </c>
      <c r="J22" s="10">
        <f>+'24-02-020 Ind. Proy'!U187</f>
        <v>0</v>
      </c>
      <c r="K22" s="10">
        <f>+'24-02-020 Ind. Proy'!V187</f>
        <v>0</v>
      </c>
      <c r="L22" s="10">
        <f>+'24-02-020 Ind. Proy'!W187</f>
        <v>0</v>
      </c>
      <c r="M22" s="10">
        <f>+'24-02-020 Ind. Proy'!X187</f>
        <v>0</v>
      </c>
      <c r="N22" s="10">
        <f>+'24-02-020 Ind. Proy'!Y187</f>
        <v>0</v>
      </c>
      <c r="O22" s="10">
        <f>+'24-02-020 Ind. Proy'!Z187</f>
        <v>0</v>
      </c>
      <c r="P22" s="10">
        <f>+'24-02-020 Ind. Proy'!AA187</f>
        <v>0</v>
      </c>
      <c r="Q22" s="10">
        <f>+'24-02-020 Ind. Proy'!AB187</f>
        <v>0</v>
      </c>
      <c r="R22" s="10">
        <f>+'24-02-020 Ind. Proy'!AC187</f>
        <v>0</v>
      </c>
      <c r="S22" s="10">
        <f>+'24-02-020 Ind. Proy'!AD187</f>
        <v>0</v>
      </c>
      <c r="T22" s="10">
        <f>+'24-02-020 Ind. Proy'!AE187</f>
        <v>0</v>
      </c>
      <c r="U22" s="10">
        <f>+'24-02-020 Ind. Proy'!AF187</f>
        <v>0</v>
      </c>
      <c r="V22" s="10">
        <f>+'24-02-020 Ind. Proy'!AG187</f>
        <v>0</v>
      </c>
      <c r="W22" s="10">
        <f>+'24-02-020 Ind. Proy'!AH187</f>
        <v>0</v>
      </c>
      <c r="X22" s="49">
        <f>+'24-02-020 Ind. Proy'!AI187</f>
        <v>0</v>
      </c>
      <c r="Y22" s="49">
        <f>+'24-02-020 Ind. Proy'!AJ187</f>
        <v>0</v>
      </c>
    </row>
    <row r="23" spans="1:25" s="45" customFormat="1" ht="24.75" customHeight="1">
      <c r="A23" s="51" t="s">
        <v>72</v>
      </c>
      <c r="B23" s="10">
        <f>+'24-02-020 Ind. Proy'!J190</f>
        <v>1043566000</v>
      </c>
      <c r="C23" s="10">
        <f>+'24-02-020 Ind. Proy'!K190</f>
        <v>1043566000</v>
      </c>
      <c r="D23" s="10">
        <f>+'24-02-020 Ind. Proy'!M190</f>
        <v>0</v>
      </c>
      <c r="E23" s="10">
        <f>+'24-02-020 Ind. Proy'!N190</f>
        <v>0</v>
      </c>
      <c r="F23" s="10">
        <f>+'24-02-020 Ind. Proy'!O190</f>
        <v>0</v>
      </c>
      <c r="G23" s="10">
        <f>+'24-02-020 Ind. Proy'!R190</f>
        <v>0</v>
      </c>
      <c r="H23" s="10">
        <f>+'24-02-020 Ind. Proy'!S190</f>
        <v>0</v>
      </c>
      <c r="I23" s="10">
        <f>+'24-02-020 Ind. Proy'!T190</f>
        <v>0</v>
      </c>
      <c r="J23" s="10">
        <f>+'24-02-020 Ind. Proy'!U190</f>
        <v>0</v>
      </c>
      <c r="K23" s="10">
        <f>+'24-02-020 Ind. Proy'!V190</f>
        <v>0</v>
      </c>
      <c r="L23" s="10">
        <f>+'24-02-020 Ind. Proy'!W190</f>
        <v>0</v>
      </c>
      <c r="M23" s="10">
        <f>+'24-02-020 Ind. Proy'!X190</f>
        <v>0</v>
      </c>
      <c r="N23" s="10">
        <f>+'24-02-020 Ind. Proy'!Y190</f>
        <v>0</v>
      </c>
      <c r="O23" s="10">
        <f>+'24-02-020 Ind. Proy'!Z190</f>
        <v>0</v>
      </c>
      <c r="P23" s="10">
        <f>+'24-02-020 Ind. Proy'!AA190</f>
        <v>0</v>
      </c>
      <c r="Q23" s="10">
        <f>+'24-02-020 Ind. Proy'!AB190</f>
        <v>0</v>
      </c>
      <c r="R23" s="10">
        <f>+'24-02-020 Ind. Proy'!AC190</f>
        <v>0</v>
      </c>
      <c r="S23" s="10">
        <f>+'24-02-020 Ind. Proy'!AD190</f>
        <v>0</v>
      </c>
      <c r="T23" s="10">
        <f>+'24-02-020 Ind. Proy'!AE190</f>
        <v>0</v>
      </c>
      <c r="U23" s="10">
        <f>+'24-02-020 Ind. Proy'!AF190</f>
        <v>0</v>
      </c>
      <c r="V23" s="10">
        <f>+'24-02-020 Ind. Proy'!AG190</f>
        <v>0</v>
      </c>
      <c r="W23" s="10">
        <f>+'24-02-020 Ind. Proy'!AH190</f>
        <v>0</v>
      </c>
      <c r="X23" s="49">
        <f>+'24-02-020 Ind. Proy'!AI190</f>
        <v>0</v>
      </c>
      <c r="Y23" s="49">
        <f>+'24-02-020 Ind. Proy'!AJ190</f>
        <v>0</v>
      </c>
    </row>
    <row r="24" spans="1:25" ht="15" customHeight="1">
      <c r="A24" s="129" t="str">
        <f>"TOTAL ASIG."&amp;" "&amp;$A$5</f>
        <v>TOTAL ASIG. 24-02-020 "Programa de Educación Media"</v>
      </c>
      <c r="B24" s="130">
        <f t="shared" ref="B24:W24" si="0">SUM(B8:B23)</f>
        <v>1043566000</v>
      </c>
      <c r="C24" s="130">
        <f t="shared" si="0"/>
        <v>1043566000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0</v>
      </c>
      <c r="H24" s="130">
        <f t="shared" si="0"/>
        <v>0</v>
      </c>
      <c r="I24" s="130">
        <f t="shared" si="0"/>
        <v>0</v>
      </c>
      <c r="J24" s="130">
        <f t="shared" si="0"/>
        <v>0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0</v>
      </c>
      <c r="X24" s="131">
        <f>+'24-02-020 Ind. Proy'!AI191</f>
        <v>0</v>
      </c>
      <c r="Y24" s="131">
        <f>'24-02-020 Ind. Proy'!AJ191</f>
        <v>0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208"/>
  <sheetViews>
    <sheetView zoomScaleNormal="100" workbookViewId="0">
      <pane xSplit="5" ySplit="7" topLeftCell="F18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M7" sqref="M1:Q1048576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124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25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25" t="s">
        <v>22</v>
      </c>
      <c r="D7" s="156"/>
      <c r="E7" s="153"/>
      <c r="F7" s="156"/>
      <c r="G7" s="153"/>
      <c r="H7" s="124" t="s">
        <v>23</v>
      </c>
      <c r="I7" s="124" t="s">
        <v>24</v>
      </c>
      <c r="J7" s="159"/>
      <c r="K7" s="159"/>
      <c r="L7" s="153"/>
      <c r="M7" s="126" t="s">
        <v>25</v>
      </c>
      <c r="N7" s="126" t="s">
        <v>26</v>
      </c>
      <c r="O7" s="126" t="s">
        <v>27</v>
      </c>
      <c r="P7" s="153"/>
      <c r="Q7" s="156"/>
      <c r="R7" s="126" t="s">
        <v>28</v>
      </c>
      <c r="S7" s="126" t="s">
        <v>29</v>
      </c>
      <c r="T7" s="126" t="s">
        <v>30</v>
      </c>
      <c r="U7" s="159"/>
      <c r="V7" s="126" t="s">
        <v>31</v>
      </c>
      <c r="W7" s="126" t="s">
        <v>32</v>
      </c>
      <c r="X7" s="126" t="s">
        <v>33</v>
      </c>
      <c r="Y7" s="159"/>
      <c r="Z7" s="126" t="s">
        <v>34</v>
      </c>
      <c r="AA7" s="126" t="s">
        <v>35</v>
      </c>
      <c r="AB7" s="126" t="s">
        <v>36</v>
      </c>
      <c r="AC7" s="159"/>
      <c r="AD7" s="126" t="s">
        <v>37</v>
      </c>
      <c r="AE7" s="126" t="s">
        <v>38</v>
      </c>
      <c r="AF7" s="126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>
      <c r="A8" s="179" t="s">
        <v>42</v>
      </c>
      <c r="B8" s="180"/>
      <c r="C8" s="180"/>
      <c r="D8" s="180"/>
      <c r="E8" s="181"/>
      <c r="F8" s="17"/>
      <c r="G8" s="18"/>
      <c r="H8" s="19"/>
      <c r="I8" s="19"/>
      <c r="J8" s="7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hidden="1" customHeight="1" collapsed="1">
      <c r="A19" s="175" t="s">
        <v>43</v>
      </c>
      <c r="B19" s="176"/>
      <c r="C19" s="177"/>
      <c r="D19" s="177"/>
      <c r="E19" s="177"/>
      <c r="F19" s="177"/>
      <c r="G19" s="177"/>
      <c r="H19" s="177"/>
      <c r="I19" s="178"/>
      <c r="J19" s="70">
        <f>SUM(J9:J18)</f>
        <v>0</v>
      </c>
      <c r="K19" s="70">
        <f>SUM(K9:K18)</f>
        <v>0</v>
      </c>
      <c r="L19" s="80"/>
      <c r="M19" s="70">
        <f>SUM(M9:M18)</f>
        <v>0</v>
      </c>
      <c r="N19" s="70">
        <f>SUM(N9:N18)</f>
        <v>0</v>
      </c>
      <c r="O19" s="70">
        <f>SUM(O9:O18)</f>
        <v>0</v>
      </c>
      <c r="P19" s="73"/>
      <c r="Q19" s="81"/>
      <c r="R19" s="70">
        <f t="shared" ref="R19:AH19" si="7">SUM(R9:R18)</f>
        <v>0</v>
      </c>
      <c r="S19" s="70">
        <f t="shared" si="7"/>
        <v>0</v>
      </c>
      <c r="T19" s="70">
        <f t="shared" si="7"/>
        <v>0</v>
      </c>
      <c r="U19" s="70">
        <f>SUM(U9:U18)</f>
        <v>0</v>
      </c>
      <c r="V19" s="70">
        <f t="shared" si="7"/>
        <v>0</v>
      </c>
      <c r="W19" s="70">
        <f t="shared" si="7"/>
        <v>0</v>
      </c>
      <c r="X19" s="70">
        <f t="shared" si="7"/>
        <v>0</v>
      </c>
      <c r="Y19" s="70">
        <f t="shared" si="7"/>
        <v>0</v>
      </c>
      <c r="Z19" s="70">
        <f t="shared" si="7"/>
        <v>0</v>
      </c>
      <c r="AA19" s="70">
        <f t="shared" si="7"/>
        <v>0</v>
      </c>
      <c r="AB19" s="70">
        <f t="shared" si="7"/>
        <v>0</v>
      </c>
      <c r="AC19" s="70">
        <f t="shared" si="7"/>
        <v>0</v>
      </c>
      <c r="AD19" s="70">
        <f t="shared" si="7"/>
        <v>0</v>
      </c>
      <c r="AE19" s="70">
        <f t="shared" si="7"/>
        <v>0</v>
      </c>
      <c r="AF19" s="70">
        <f t="shared" si="7"/>
        <v>0</v>
      </c>
      <c r="AG19" s="70">
        <f t="shared" si="7"/>
        <v>0</v>
      </c>
      <c r="AH19" s="70">
        <f t="shared" si="7"/>
        <v>0</v>
      </c>
      <c r="AI19" s="74">
        <f>IF(ISERROR(AH19/J19),0,AH19/J19)</f>
        <v>0</v>
      </c>
      <c r="AJ19" s="74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>
      <c r="A20" s="182" t="s">
        <v>44</v>
      </c>
      <c r="B20" s="183"/>
      <c r="C20" s="183"/>
      <c r="D20" s="183"/>
      <c r="E20" s="184"/>
      <c r="F20" s="17"/>
      <c r="G20" s="18"/>
      <c r="H20" s="19"/>
      <c r="I20" s="19"/>
      <c r="J20" s="7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hidden="1" customHeight="1" collapsed="1">
      <c r="A31" s="175" t="s">
        <v>45</v>
      </c>
      <c r="B31" s="176"/>
      <c r="C31" s="177"/>
      <c r="D31" s="177"/>
      <c r="E31" s="177"/>
      <c r="F31" s="177"/>
      <c r="G31" s="177"/>
      <c r="H31" s="177"/>
      <c r="I31" s="178"/>
      <c r="J31" s="70">
        <f>SUM(J21:J30)</f>
        <v>0</v>
      </c>
      <c r="K31" s="70">
        <f>SUM(K21:K30)</f>
        <v>0</v>
      </c>
      <c r="L31" s="80"/>
      <c r="M31" s="70">
        <f>SUM(M21:M30)</f>
        <v>0</v>
      </c>
      <c r="N31" s="70">
        <f>SUM(N21:N30)</f>
        <v>0</v>
      </c>
      <c r="O31" s="70">
        <f>SUM(O21:O30)</f>
        <v>0</v>
      </c>
      <c r="P31" s="73"/>
      <c r="Q31" s="81"/>
      <c r="R31" s="70">
        <f t="shared" ref="R31:AH31" si="15">SUM(R21:R30)</f>
        <v>0</v>
      </c>
      <c r="S31" s="70">
        <f t="shared" si="15"/>
        <v>0</v>
      </c>
      <c r="T31" s="70">
        <f t="shared" si="15"/>
        <v>0</v>
      </c>
      <c r="U31" s="70">
        <f t="shared" si="15"/>
        <v>0</v>
      </c>
      <c r="V31" s="70">
        <f t="shared" si="15"/>
        <v>0</v>
      </c>
      <c r="W31" s="70">
        <f t="shared" si="15"/>
        <v>0</v>
      </c>
      <c r="X31" s="70">
        <f t="shared" si="15"/>
        <v>0</v>
      </c>
      <c r="Y31" s="70">
        <f t="shared" si="15"/>
        <v>0</v>
      </c>
      <c r="Z31" s="70">
        <f t="shared" si="15"/>
        <v>0</v>
      </c>
      <c r="AA31" s="70">
        <f t="shared" si="15"/>
        <v>0</v>
      </c>
      <c r="AB31" s="70">
        <f t="shared" si="15"/>
        <v>0</v>
      </c>
      <c r="AC31" s="70">
        <f t="shared" si="15"/>
        <v>0</v>
      </c>
      <c r="AD31" s="70">
        <f t="shared" si="15"/>
        <v>0</v>
      </c>
      <c r="AE31" s="70">
        <f t="shared" si="15"/>
        <v>0</v>
      </c>
      <c r="AF31" s="70">
        <f t="shared" si="15"/>
        <v>0</v>
      </c>
      <c r="AG31" s="70">
        <f t="shared" si="15"/>
        <v>0</v>
      </c>
      <c r="AH31" s="70">
        <f t="shared" si="15"/>
        <v>0</v>
      </c>
      <c r="AI31" s="74">
        <f>IF(ISERROR(AH31/J31),0,AH31/J31)</f>
        <v>0</v>
      </c>
      <c r="AJ31" s="74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>
      <c r="A32" s="182" t="s">
        <v>46</v>
      </c>
      <c r="B32" s="183"/>
      <c r="C32" s="183"/>
      <c r="D32" s="183"/>
      <c r="E32" s="184"/>
      <c r="F32" s="17"/>
      <c r="G32" s="18"/>
      <c r="H32" s="19"/>
      <c r="I32" s="19"/>
      <c r="J32" s="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hidden="1" customHeight="1" collapsed="1">
      <c r="A43" s="175" t="s">
        <v>47</v>
      </c>
      <c r="B43" s="176"/>
      <c r="C43" s="177"/>
      <c r="D43" s="177"/>
      <c r="E43" s="177"/>
      <c r="F43" s="177"/>
      <c r="G43" s="177"/>
      <c r="H43" s="177"/>
      <c r="I43" s="178"/>
      <c r="J43" s="70">
        <f>SUM(J33:J42)</f>
        <v>0</v>
      </c>
      <c r="K43" s="70">
        <f>SUM(K33:K42)</f>
        <v>0</v>
      </c>
      <c r="L43" s="80"/>
      <c r="M43" s="70">
        <f>SUM(M33:M42)</f>
        <v>0</v>
      </c>
      <c r="N43" s="70">
        <f>SUM(N33:N42)</f>
        <v>0</v>
      </c>
      <c r="O43" s="70">
        <f>SUM(O33:O42)</f>
        <v>0</v>
      </c>
      <c r="P43" s="73"/>
      <c r="Q43" s="81"/>
      <c r="R43" s="70">
        <f t="shared" ref="R43:AH43" si="23">SUM(R33:R42)</f>
        <v>0</v>
      </c>
      <c r="S43" s="70">
        <f t="shared" si="23"/>
        <v>0</v>
      </c>
      <c r="T43" s="70">
        <f t="shared" si="23"/>
        <v>0</v>
      </c>
      <c r="U43" s="70">
        <f t="shared" si="23"/>
        <v>0</v>
      </c>
      <c r="V43" s="70">
        <f t="shared" si="23"/>
        <v>0</v>
      </c>
      <c r="W43" s="70">
        <f t="shared" si="23"/>
        <v>0</v>
      </c>
      <c r="X43" s="70">
        <f t="shared" si="23"/>
        <v>0</v>
      </c>
      <c r="Y43" s="70">
        <f t="shared" si="23"/>
        <v>0</v>
      </c>
      <c r="Z43" s="70">
        <f t="shared" si="23"/>
        <v>0</v>
      </c>
      <c r="AA43" s="70">
        <f t="shared" si="23"/>
        <v>0</v>
      </c>
      <c r="AB43" s="70">
        <f t="shared" si="23"/>
        <v>0</v>
      </c>
      <c r="AC43" s="70">
        <f t="shared" si="23"/>
        <v>0</v>
      </c>
      <c r="AD43" s="70">
        <f t="shared" si="23"/>
        <v>0</v>
      </c>
      <c r="AE43" s="70">
        <f t="shared" si="23"/>
        <v>0</v>
      </c>
      <c r="AF43" s="70">
        <f t="shared" si="23"/>
        <v>0</v>
      </c>
      <c r="AG43" s="70">
        <f t="shared" si="23"/>
        <v>0</v>
      </c>
      <c r="AH43" s="70">
        <f t="shared" si="23"/>
        <v>0</v>
      </c>
      <c r="AI43" s="74">
        <f>IF(ISERROR(AH43/J43),0,AH43/J43)</f>
        <v>0</v>
      </c>
      <c r="AJ43" s="74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>
      <c r="A44" s="182" t="s">
        <v>48</v>
      </c>
      <c r="B44" s="183"/>
      <c r="C44" s="183"/>
      <c r="D44" s="183"/>
      <c r="E44" s="184"/>
      <c r="F44" s="17"/>
      <c r="G44" s="18"/>
      <c r="H44" s="19"/>
      <c r="I44" s="19"/>
      <c r="J44" s="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hidden="1" customHeight="1" collapsed="1">
      <c r="A55" s="175" t="s">
        <v>49</v>
      </c>
      <c r="B55" s="176"/>
      <c r="C55" s="177"/>
      <c r="D55" s="177"/>
      <c r="E55" s="177"/>
      <c r="F55" s="177"/>
      <c r="G55" s="177"/>
      <c r="H55" s="177"/>
      <c r="I55" s="178"/>
      <c r="J55" s="70">
        <f>SUM(J45:J54)</f>
        <v>0</v>
      </c>
      <c r="K55" s="70">
        <f>SUM(K45:K54)</f>
        <v>0</v>
      </c>
      <c r="L55" s="80"/>
      <c r="M55" s="70">
        <f>SUM(M45:M54)</f>
        <v>0</v>
      </c>
      <c r="N55" s="70">
        <f>SUM(N45:N54)</f>
        <v>0</v>
      </c>
      <c r="O55" s="70">
        <f>SUM(O45:O54)</f>
        <v>0</v>
      </c>
      <c r="P55" s="73"/>
      <c r="Q55" s="81"/>
      <c r="R55" s="70">
        <f t="shared" ref="R55:AH55" si="31">SUM(R45:R54)</f>
        <v>0</v>
      </c>
      <c r="S55" s="70">
        <f t="shared" si="31"/>
        <v>0</v>
      </c>
      <c r="T55" s="70">
        <f t="shared" si="31"/>
        <v>0</v>
      </c>
      <c r="U55" s="70">
        <f t="shared" si="31"/>
        <v>0</v>
      </c>
      <c r="V55" s="70">
        <f t="shared" si="31"/>
        <v>0</v>
      </c>
      <c r="W55" s="70">
        <f t="shared" si="31"/>
        <v>0</v>
      </c>
      <c r="X55" s="70">
        <f t="shared" si="31"/>
        <v>0</v>
      </c>
      <c r="Y55" s="70">
        <f t="shared" si="31"/>
        <v>0</v>
      </c>
      <c r="Z55" s="70">
        <f t="shared" si="31"/>
        <v>0</v>
      </c>
      <c r="AA55" s="70">
        <f t="shared" si="31"/>
        <v>0</v>
      </c>
      <c r="AB55" s="70">
        <f t="shared" si="31"/>
        <v>0</v>
      </c>
      <c r="AC55" s="70">
        <f t="shared" si="31"/>
        <v>0</v>
      </c>
      <c r="AD55" s="70">
        <f t="shared" si="31"/>
        <v>0</v>
      </c>
      <c r="AE55" s="70">
        <f t="shared" si="31"/>
        <v>0</v>
      </c>
      <c r="AF55" s="70">
        <f t="shared" si="31"/>
        <v>0</v>
      </c>
      <c r="AG55" s="70">
        <f t="shared" si="31"/>
        <v>0</v>
      </c>
      <c r="AH55" s="70">
        <f t="shared" si="31"/>
        <v>0</v>
      </c>
      <c r="AI55" s="74">
        <f>IF(ISERROR(AH55/J55),0,AH55/J55)</f>
        <v>0</v>
      </c>
      <c r="AJ55" s="74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>
      <c r="A56" s="182" t="s">
        <v>50</v>
      </c>
      <c r="B56" s="183"/>
      <c r="C56" s="183"/>
      <c r="D56" s="183"/>
      <c r="E56" s="184"/>
      <c r="F56" s="17"/>
      <c r="G56" s="18"/>
      <c r="H56" s="19"/>
      <c r="I56" s="19"/>
      <c r="J56" s="7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6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6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hidden="1" customHeight="1" collapsed="1">
      <c r="A67" s="175" t="s">
        <v>51</v>
      </c>
      <c r="B67" s="176"/>
      <c r="C67" s="177"/>
      <c r="D67" s="177"/>
      <c r="E67" s="177"/>
      <c r="F67" s="177"/>
      <c r="G67" s="177"/>
      <c r="H67" s="177"/>
      <c r="I67" s="178"/>
      <c r="J67" s="70">
        <f>SUM(J57:J66)</f>
        <v>0</v>
      </c>
      <c r="K67" s="70">
        <f>SUM(K57:K66)</f>
        <v>0</v>
      </c>
      <c r="L67" s="80"/>
      <c r="M67" s="70">
        <f>SUM(M57:M66)</f>
        <v>0</v>
      </c>
      <c r="N67" s="70">
        <f>SUM(N57:N66)</f>
        <v>0</v>
      </c>
      <c r="O67" s="70">
        <f>SUM(O57:O66)</f>
        <v>0</v>
      </c>
      <c r="P67" s="73"/>
      <c r="Q67" s="81"/>
      <c r="R67" s="70">
        <f t="shared" ref="R67:AH67" si="39">SUM(R57:R66)</f>
        <v>0</v>
      </c>
      <c r="S67" s="70">
        <f t="shared" si="39"/>
        <v>0</v>
      </c>
      <c r="T67" s="70">
        <f t="shared" si="39"/>
        <v>0</v>
      </c>
      <c r="U67" s="70">
        <f t="shared" si="39"/>
        <v>0</v>
      </c>
      <c r="V67" s="70">
        <f t="shared" si="39"/>
        <v>0</v>
      </c>
      <c r="W67" s="70">
        <f t="shared" si="39"/>
        <v>0</v>
      </c>
      <c r="X67" s="70">
        <f t="shared" si="39"/>
        <v>0</v>
      </c>
      <c r="Y67" s="70">
        <f t="shared" si="39"/>
        <v>0</v>
      </c>
      <c r="Z67" s="70">
        <f t="shared" si="39"/>
        <v>0</v>
      </c>
      <c r="AA67" s="70">
        <f t="shared" si="39"/>
        <v>0</v>
      </c>
      <c r="AB67" s="70">
        <f t="shared" si="39"/>
        <v>0</v>
      </c>
      <c r="AC67" s="70">
        <f t="shared" si="39"/>
        <v>0</v>
      </c>
      <c r="AD67" s="70">
        <f t="shared" si="39"/>
        <v>0</v>
      </c>
      <c r="AE67" s="70">
        <f t="shared" si="39"/>
        <v>0</v>
      </c>
      <c r="AF67" s="70">
        <f t="shared" si="39"/>
        <v>0</v>
      </c>
      <c r="AG67" s="70">
        <f t="shared" si="39"/>
        <v>0</v>
      </c>
      <c r="AH67" s="70">
        <f t="shared" si="39"/>
        <v>0</v>
      </c>
      <c r="AI67" s="74">
        <f>IF(ISERROR(AH67/J67),0,AH67/J67)</f>
        <v>0</v>
      </c>
      <c r="AJ67" s="74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>
      <c r="A68" s="182" t="s">
        <v>52</v>
      </c>
      <c r="B68" s="183"/>
      <c r="C68" s="183"/>
      <c r="D68" s="183"/>
      <c r="E68" s="184"/>
      <c r="F68" s="17"/>
      <c r="G68" s="18"/>
      <c r="H68" s="19"/>
      <c r="I68" s="19"/>
      <c r="J68" s="7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5" customFormat="1" ht="12.75" hidden="1" customHeight="1" collapsed="1">
      <c r="A79" s="175" t="s">
        <v>53</v>
      </c>
      <c r="B79" s="176"/>
      <c r="C79" s="177"/>
      <c r="D79" s="177"/>
      <c r="E79" s="177"/>
      <c r="F79" s="177"/>
      <c r="G79" s="177"/>
      <c r="H79" s="177"/>
      <c r="I79" s="178"/>
      <c r="J79" s="70">
        <f>SUM(J69:J78)</f>
        <v>0</v>
      </c>
      <c r="K79" s="70">
        <f>SUM(K69:K78)</f>
        <v>0</v>
      </c>
      <c r="L79" s="80"/>
      <c r="M79" s="70">
        <f>SUM(M69:M78)</f>
        <v>0</v>
      </c>
      <c r="N79" s="70">
        <f>SUM(N69:N78)</f>
        <v>0</v>
      </c>
      <c r="O79" s="70">
        <f>SUM(O69:O78)</f>
        <v>0</v>
      </c>
      <c r="P79" s="73"/>
      <c r="Q79" s="81"/>
      <c r="R79" s="70">
        <f t="shared" ref="R79:AH79" si="47">SUM(R69:R78)</f>
        <v>0</v>
      </c>
      <c r="S79" s="70">
        <f t="shared" si="47"/>
        <v>0</v>
      </c>
      <c r="T79" s="70">
        <f t="shared" si="47"/>
        <v>0</v>
      </c>
      <c r="U79" s="70">
        <f t="shared" si="47"/>
        <v>0</v>
      </c>
      <c r="V79" s="70">
        <f t="shared" si="47"/>
        <v>0</v>
      </c>
      <c r="W79" s="70">
        <f t="shared" si="47"/>
        <v>0</v>
      </c>
      <c r="X79" s="70">
        <f t="shared" si="47"/>
        <v>0</v>
      </c>
      <c r="Y79" s="70">
        <f t="shared" si="47"/>
        <v>0</v>
      </c>
      <c r="Z79" s="70">
        <f t="shared" si="47"/>
        <v>0</v>
      </c>
      <c r="AA79" s="70">
        <f t="shared" si="47"/>
        <v>0</v>
      </c>
      <c r="AB79" s="70">
        <f t="shared" si="47"/>
        <v>0</v>
      </c>
      <c r="AC79" s="70">
        <f t="shared" si="47"/>
        <v>0</v>
      </c>
      <c r="AD79" s="70">
        <f t="shared" si="47"/>
        <v>0</v>
      </c>
      <c r="AE79" s="70">
        <f t="shared" si="47"/>
        <v>0</v>
      </c>
      <c r="AF79" s="70">
        <f t="shared" si="47"/>
        <v>0</v>
      </c>
      <c r="AG79" s="70">
        <f t="shared" si="47"/>
        <v>0</v>
      </c>
      <c r="AH79" s="70">
        <f t="shared" si="47"/>
        <v>0</v>
      </c>
      <c r="AI79" s="74">
        <f>IF(ISERROR(AH79/J79),0,AH79/J79)</f>
        <v>0</v>
      </c>
      <c r="AJ79" s="74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>
      <c r="A80" s="182" t="s">
        <v>54</v>
      </c>
      <c r="B80" s="183"/>
      <c r="C80" s="183"/>
      <c r="D80" s="183"/>
      <c r="E80" s="184"/>
      <c r="F80" s="17"/>
      <c r="G80" s="18"/>
      <c r="H80" s="19"/>
      <c r="I80" s="19"/>
      <c r="J80" s="7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5" customFormat="1" ht="12.75" hidden="1" customHeight="1" collapsed="1">
      <c r="A91" s="175" t="s">
        <v>55</v>
      </c>
      <c r="B91" s="176"/>
      <c r="C91" s="177"/>
      <c r="D91" s="177"/>
      <c r="E91" s="177"/>
      <c r="F91" s="177"/>
      <c r="G91" s="177"/>
      <c r="H91" s="177"/>
      <c r="I91" s="178"/>
      <c r="J91" s="70">
        <f>SUM(J81:J90)</f>
        <v>0</v>
      </c>
      <c r="K91" s="70">
        <f>SUM(K81:K90)</f>
        <v>0</v>
      </c>
      <c r="L91" s="80"/>
      <c r="M91" s="70">
        <f>SUM(M81:M90)</f>
        <v>0</v>
      </c>
      <c r="N91" s="70">
        <f>SUM(N81:N90)</f>
        <v>0</v>
      </c>
      <c r="O91" s="70">
        <f>SUM(O81:O90)</f>
        <v>0</v>
      </c>
      <c r="P91" s="73"/>
      <c r="Q91" s="81"/>
      <c r="R91" s="70">
        <f t="shared" ref="R91:AH91" si="55">SUM(R81:R90)</f>
        <v>0</v>
      </c>
      <c r="S91" s="70">
        <f t="shared" si="55"/>
        <v>0</v>
      </c>
      <c r="T91" s="70">
        <f t="shared" si="55"/>
        <v>0</v>
      </c>
      <c r="U91" s="70">
        <f t="shared" si="55"/>
        <v>0</v>
      </c>
      <c r="V91" s="70">
        <f t="shared" si="55"/>
        <v>0</v>
      </c>
      <c r="W91" s="70">
        <f t="shared" si="55"/>
        <v>0</v>
      </c>
      <c r="X91" s="70">
        <f t="shared" si="55"/>
        <v>0</v>
      </c>
      <c r="Y91" s="70">
        <f t="shared" si="55"/>
        <v>0</v>
      </c>
      <c r="Z91" s="70">
        <f t="shared" si="55"/>
        <v>0</v>
      </c>
      <c r="AA91" s="70">
        <f t="shared" si="55"/>
        <v>0</v>
      </c>
      <c r="AB91" s="70">
        <f t="shared" si="55"/>
        <v>0</v>
      </c>
      <c r="AC91" s="70">
        <f t="shared" si="55"/>
        <v>0</v>
      </c>
      <c r="AD91" s="70">
        <f t="shared" si="55"/>
        <v>0</v>
      </c>
      <c r="AE91" s="70">
        <f t="shared" si="55"/>
        <v>0</v>
      </c>
      <c r="AF91" s="70">
        <f t="shared" si="55"/>
        <v>0</v>
      </c>
      <c r="AG91" s="70">
        <f t="shared" si="55"/>
        <v>0</v>
      </c>
      <c r="AH91" s="70">
        <f t="shared" si="55"/>
        <v>0</v>
      </c>
      <c r="AI91" s="74">
        <f>IF(ISERROR(AH91/J91),0,AH91/J91)</f>
        <v>0</v>
      </c>
      <c r="AJ91" s="74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>
      <c r="A92" s="182" t="s">
        <v>56</v>
      </c>
      <c r="B92" s="183"/>
      <c r="C92" s="183"/>
      <c r="D92" s="183"/>
      <c r="E92" s="184"/>
      <c r="F92" s="17"/>
      <c r="G92" s="18"/>
      <c r="H92" s="19"/>
      <c r="I92" s="19"/>
      <c r="J92" s="7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5" customFormat="1" ht="12.75" hidden="1" customHeight="1" collapsed="1">
      <c r="A103" s="175" t="s">
        <v>57</v>
      </c>
      <c r="B103" s="176"/>
      <c r="C103" s="177"/>
      <c r="D103" s="177"/>
      <c r="E103" s="177"/>
      <c r="F103" s="177"/>
      <c r="G103" s="177"/>
      <c r="H103" s="177"/>
      <c r="I103" s="178"/>
      <c r="J103" s="70">
        <f>SUM(J93:J102)</f>
        <v>0</v>
      </c>
      <c r="K103" s="70">
        <f>SUM(K93:K102)</f>
        <v>0</v>
      </c>
      <c r="L103" s="80"/>
      <c r="M103" s="70">
        <f>SUM(M93:M102)</f>
        <v>0</v>
      </c>
      <c r="N103" s="70">
        <f>SUM(N93:N102)</f>
        <v>0</v>
      </c>
      <c r="O103" s="70">
        <f>SUM(O93:O102)</f>
        <v>0</v>
      </c>
      <c r="P103" s="73"/>
      <c r="Q103" s="81"/>
      <c r="R103" s="70">
        <f t="shared" ref="R103:AH103" si="63">SUM(R93:R102)</f>
        <v>0</v>
      </c>
      <c r="S103" s="70">
        <f t="shared" si="63"/>
        <v>0</v>
      </c>
      <c r="T103" s="70">
        <f t="shared" si="63"/>
        <v>0</v>
      </c>
      <c r="U103" s="70">
        <f t="shared" si="63"/>
        <v>0</v>
      </c>
      <c r="V103" s="70">
        <f t="shared" si="63"/>
        <v>0</v>
      </c>
      <c r="W103" s="70">
        <f t="shared" si="63"/>
        <v>0</v>
      </c>
      <c r="X103" s="70">
        <f t="shared" si="63"/>
        <v>0</v>
      </c>
      <c r="Y103" s="70">
        <f t="shared" si="63"/>
        <v>0</v>
      </c>
      <c r="Z103" s="70">
        <f t="shared" si="63"/>
        <v>0</v>
      </c>
      <c r="AA103" s="70">
        <f t="shared" si="63"/>
        <v>0</v>
      </c>
      <c r="AB103" s="70">
        <f t="shared" si="63"/>
        <v>0</v>
      </c>
      <c r="AC103" s="70">
        <f t="shared" si="63"/>
        <v>0</v>
      </c>
      <c r="AD103" s="70">
        <f t="shared" si="63"/>
        <v>0</v>
      </c>
      <c r="AE103" s="70">
        <f t="shared" si="63"/>
        <v>0</v>
      </c>
      <c r="AF103" s="70">
        <f t="shared" si="63"/>
        <v>0</v>
      </c>
      <c r="AG103" s="70">
        <f t="shared" si="63"/>
        <v>0</v>
      </c>
      <c r="AH103" s="70">
        <f t="shared" si="63"/>
        <v>0</v>
      </c>
      <c r="AI103" s="74">
        <f>IF(ISERROR(AH103/J103),0,AH103/J103)</f>
        <v>0</v>
      </c>
      <c r="AJ103" s="74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>
      <c r="A104" s="182" t="s">
        <v>58</v>
      </c>
      <c r="B104" s="183"/>
      <c r="C104" s="183"/>
      <c r="D104" s="183"/>
      <c r="E104" s="184"/>
      <c r="F104" s="17"/>
      <c r="G104" s="18"/>
      <c r="H104" s="19"/>
      <c r="I104" s="19"/>
      <c r="J104" s="7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6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5" customFormat="1" ht="12.75" hidden="1" customHeight="1" collapsed="1">
      <c r="A115" s="175" t="s">
        <v>59</v>
      </c>
      <c r="B115" s="176"/>
      <c r="C115" s="177"/>
      <c r="D115" s="177"/>
      <c r="E115" s="177"/>
      <c r="F115" s="177"/>
      <c r="G115" s="177"/>
      <c r="H115" s="177"/>
      <c r="I115" s="178"/>
      <c r="J115" s="70">
        <f>SUM(J105:J114)</f>
        <v>0</v>
      </c>
      <c r="K115" s="70">
        <f>SUM(K105:K114)</f>
        <v>0</v>
      </c>
      <c r="L115" s="80"/>
      <c r="M115" s="70">
        <f>SUM(M105:M114)</f>
        <v>0</v>
      </c>
      <c r="N115" s="70">
        <f>SUM(N105:N114)</f>
        <v>0</v>
      </c>
      <c r="O115" s="70">
        <f>SUM(O105:O114)</f>
        <v>0</v>
      </c>
      <c r="P115" s="73"/>
      <c r="Q115" s="81"/>
      <c r="R115" s="70">
        <f t="shared" ref="R115:AH115" si="71">SUM(R105:R114)</f>
        <v>0</v>
      </c>
      <c r="S115" s="70">
        <f t="shared" si="71"/>
        <v>0</v>
      </c>
      <c r="T115" s="70">
        <f t="shared" si="71"/>
        <v>0</v>
      </c>
      <c r="U115" s="70">
        <f t="shared" si="71"/>
        <v>0</v>
      </c>
      <c r="V115" s="70">
        <f t="shared" si="71"/>
        <v>0</v>
      </c>
      <c r="W115" s="70">
        <f t="shared" si="71"/>
        <v>0</v>
      </c>
      <c r="X115" s="70">
        <f t="shared" si="71"/>
        <v>0</v>
      </c>
      <c r="Y115" s="70">
        <f t="shared" si="71"/>
        <v>0</v>
      </c>
      <c r="Z115" s="70">
        <f t="shared" si="71"/>
        <v>0</v>
      </c>
      <c r="AA115" s="70">
        <f t="shared" si="71"/>
        <v>0</v>
      </c>
      <c r="AB115" s="70">
        <f t="shared" si="71"/>
        <v>0</v>
      </c>
      <c r="AC115" s="70">
        <f t="shared" si="71"/>
        <v>0</v>
      </c>
      <c r="AD115" s="70">
        <f t="shared" si="71"/>
        <v>0</v>
      </c>
      <c r="AE115" s="70">
        <f t="shared" si="71"/>
        <v>0</v>
      </c>
      <c r="AF115" s="70">
        <f t="shared" si="71"/>
        <v>0</v>
      </c>
      <c r="AG115" s="70">
        <f t="shared" si="71"/>
        <v>0</v>
      </c>
      <c r="AH115" s="70">
        <f t="shared" si="71"/>
        <v>0</v>
      </c>
      <c r="AI115" s="74">
        <f>IF(ISERROR(AH115/J115),0,AH115/J115)</f>
        <v>0</v>
      </c>
      <c r="AJ115" s="74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>
      <c r="A116" s="182" t="s">
        <v>60</v>
      </c>
      <c r="B116" s="183"/>
      <c r="C116" s="183"/>
      <c r="D116" s="183"/>
      <c r="E116" s="184"/>
      <c r="F116" s="17"/>
      <c r="G116" s="18"/>
      <c r="H116" s="19"/>
      <c r="I116" s="19"/>
      <c r="J116" s="7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6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5" customFormat="1" ht="12.75" hidden="1" customHeight="1" collapsed="1">
      <c r="A127" s="175" t="s">
        <v>61</v>
      </c>
      <c r="B127" s="176"/>
      <c r="C127" s="177"/>
      <c r="D127" s="177"/>
      <c r="E127" s="177"/>
      <c r="F127" s="177"/>
      <c r="G127" s="177"/>
      <c r="H127" s="177"/>
      <c r="I127" s="178"/>
      <c r="J127" s="70">
        <f>SUM(J117:J126)</f>
        <v>0</v>
      </c>
      <c r="K127" s="70">
        <f>SUM(K117:K126)</f>
        <v>0</v>
      </c>
      <c r="L127" s="80"/>
      <c r="M127" s="70">
        <f>SUM(M117:M126)</f>
        <v>0</v>
      </c>
      <c r="N127" s="70">
        <f>SUM(N117:N126)</f>
        <v>0</v>
      </c>
      <c r="O127" s="70">
        <f>SUM(O117:O126)</f>
        <v>0</v>
      </c>
      <c r="P127" s="73"/>
      <c r="Q127" s="81"/>
      <c r="R127" s="70">
        <f t="shared" ref="R127:AH127" si="79">SUM(R117:R126)</f>
        <v>0</v>
      </c>
      <c r="S127" s="70">
        <f t="shared" si="79"/>
        <v>0</v>
      </c>
      <c r="T127" s="70">
        <f t="shared" si="79"/>
        <v>0</v>
      </c>
      <c r="U127" s="70">
        <f t="shared" si="79"/>
        <v>0</v>
      </c>
      <c r="V127" s="70">
        <f t="shared" si="79"/>
        <v>0</v>
      </c>
      <c r="W127" s="70">
        <f t="shared" si="79"/>
        <v>0</v>
      </c>
      <c r="X127" s="70">
        <f t="shared" si="79"/>
        <v>0</v>
      </c>
      <c r="Y127" s="70">
        <f t="shared" si="79"/>
        <v>0</v>
      </c>
      <c r="Z127" s="70">
        <f t="shared" si="79"/>
        <v>0</v>
      </c>
      <c r="AA127" s="70">
        <f t="shared" si="79"/>
        <v>0</v>
      </c>
      <c r="AB127" s="70">
        <f t="shared" si="79"/>
        <v>0</v>
      </c>
      <c r="AC127" s="70">
        <f t="shared" si="79"/>
        <v>0</v>
      </c>
      <c r="AD127" s="70">
        <f t="shared" si="79"/>
        <v>0</v>
      </c>
      <c r="AE127" s="70">
        <f t="shared" si="79"/>
        <v>0</v>
      </c>
      <c r="AF127" s="70">
        <f t="shared" si="79"/>
        <v>0</v>
      </c>
      <c r="AG127" s="70">
        <f t="shared" si="79"/>
        <v>0</v>
      </c>
      <c r="AH127" s="70">
        <f t="shared" si="79"/>
        <v>0</v>
      </c>
      <c r="AI127" s="74">
        <f>IF(ISERROR(AH127/J127),0,AH127/J127)</f>
        <v>0</v>
      </c>
      <c r="AJ127" s="74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>
      <c r="A128" s="182" t="s">
        <v>62</v>
      </c>
      <c r="B128" s="183"/>
      <c r="C128" s="183"/>
      <c r="D128" s="183"/>
      <c r="E128" s="184"/>
      <c r="F128" s="17"/>
      <c r="G128" s="18"/>
      <c r="H128" s="19"/>
      <c r="I128" s="19"/>
      <c r="J128" s="7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5" customFormat="1" ht="12.75" hidden="1" customHeight="1" collapsed="1">
      <c r="A139" s="185" t="s">
        <v>63</v>
      </c>
      <c r="B139" s="185"/>
      <c r="C139" s="185"/>
      <c r="D139" s="185"/>
      <c r="E139" s="185"/>
      <c r="F139" s="185"/>
      <c r="G139" s="185"/>
      <c r="H139" s="185"/>
      <c r="I139" s="185"/>
      <c r="J139" s="70">
        <v>0</v>
      </c>
      <c r="K139" s="70">
        <v>0</v>
      </c>
      <c r="L139" s="80"/>
      <c r="M139" s="70">
        <f>SUM(M129:M138)</f>
        <v>0</v>
      </c>
      <c r="N139" s="70">
        <f>SUM(N129:N138)</f>
        <v>0</v>
      </c>
      <c r="O139" s="70">
        <f>SUM(O129:O138)</f>
        <v>0</v>
      </c>
      <c r="P139" s="73"/>
      <c r="Q139" s="81"/>
      <c r="R139" s="70">
        <f t="shared" ref="R139:AH139" si="87">SUM(R129:R138)</f>
        <v>0</v>
      </c>
      <c r="S139" s="70">
        <f t="shared" si="87"/>
        <v>0</v>
      </c>
      <c r="T139" s="70">
        <f t="shared" si="87"/>
        <v>0</v>
      </c>
      <c r="U139" s="70">
        <f t="shared" si="87"/>
        <v>0</v>
      </c>
      <c r="V139" s="70">
        <f t="shared" si="87"/>
        <v>0</v>
      </c>
      <c r="W139" s="70">
        <f t="shared" si="87"/>
        <v>0</v>
      </c>
      <c r="X139" s="70">
        <f t="shared" si="87"/>
        <v>0</v>
      </c>
      <c r="Y139" s="70">
        <f t="shared" si="87"/>
        <v>0</v>
      </c>
      <c r="Z139" s="70">
        <f t="shared" si="87"/>
        <v>0</v>
      </c>
      <c r="AA139" s="70">
        <f t="shared" si="87"/>
        <v>0</v>
      </c>
      <c r="AB139" s="70">
        <f t="shared" si="87"/>
        <v>0</v>
      </c>
      <c r="AC139" s="70">
        <f t="shared" si="87"/>
        <v>0</v>
      </c>
      <c r="AD139" s="70">
        <f t="shared" si="87"/>
        <v>0</v>
      </c>
      <c r="AE139" s="70">
        <f t="shared" si="87"/>
        <v>0</v>
      </c>
      <c r="AF139" s="70">
        <f t="shared" si="87"/>
        <v>0</v>
      </c>
      <c r="AG139" s="70">
        <f t="shared" si="87"/>
        <v>0</v>
      </c>
      <c r="AH139" s="70">
        <f t="shared" si="87"/>
        <v>0</v>
      </c>
      <c r="AI139" s="74">
        <f>IF(ISERROR(AH139/J139),0,AH139/J139)</f>
        <v>0</v>
      </c>
      <c r="AJ139" s="74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>
      <c r="A140" s="186" t="s">
        <v>64</v>
      </c>
      <c r="B140" s="187"/>
      <c r="C140" s="187"/>
      <c r="D140" s="187"/>
      <c r="E140" s="188"/>
      <c r="F140" s="42"/>
      <c r="G140" s="43"/>
      <c r="H140" s="44"/>
      <c r="I140" s="44"/>
      <c r="J140" s="7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5" customFormat="1" ht="12.75" hidden="1" customHeight="1" collapsed="1">
      <c r="A151" s="175" t="s">
        <v>65</v>
      </c>
      <c r="B151" s="177"/>
      <c r="C151" s="177"/>
      <c r="D151" s="177"/>
      <c r="E151" s="177"/>
      <c r="F151" s="177"/>
      <c r="G151" s="177"/>
      <c r="H151" s="177"/>
      <c r="I151" s="178"/>
      <c r="J151" s="70">
        <f>SUM(J141:J150)</f>
        <v>0</v>
      </c>
      <c r="K151" s="70">
        <f>SUM(K141:K150)</f>
        <v>0</v>
      </c>
      <c r="L151" s="80"/>
      <c r="M151" s="70">
        <f>SUM(M141:M150)</f>
        <v>0</v>
      </c>
      <c r="N151" s="70">
        <f>SUM(N141:N150)</f>
        <v>0</v>
      </c>
      <c r="O151" s="70">
        <f>SUM(O141:O150)</f>
        <v>0</v>
      </c>
      <c r="P151" s="73"/>
      <c r="Q151" s="81"/>
      <c r="R151" s="70">
        <f t="shared" ref="R151:AH151" si="95">SUM(R141:R150)</f>
        <v>0</v>
      </c>
      <c r="S151" s="70">
        <f t="shared" si="95"/>
        <v>0</v>
      </c>
      <c r="T151" s="70">
        <f t="shared" si="95"/>
        <v>0</v>
      </c>
      <c r="U151" s="70">
        <f t="shared" si="95"/>
        <v>0</v>
      </c>
      <c r="V151" s="70">
        <f t="shared" si="95"/>
        <v>0</v>
      </c>
      <c r="W151" s="70">
        <f t="shared" si="95"/>
        <v>0</v>
      </c>
      <c r="X151" s="70">
        <f t="shared" si="95"/>
        <v>0</v>
      </c>
      <c r="Y151" s="70">
        <f t="shared" si="95"/>
        <v>0</v>
      </c>
      <c r="Z151" s="70">
        <f t="shared" si="95"/>
        <v>0</v>
      </c>
      <c r="AA151" s="70">
        <f t="shared" si="95"/>
        <v>0</v>
      </c>
      <c r="AB151" s="70">
        <f t="shared" si="95"/>
        <v>0</v>
      </c>
      <c r="AC151" s="70">
        <f t="shared" si="95"/>
        <v>0</v>
      </c>
      <c r="AD151" s="70">
        <f t="shared" si="95"/>
        <v>0</v>
      </c>
      <c r="AE151" s="70">
        <f t="shared" si="95"/>
        <v>0</v>
      </c>
      <c r="AF151" s="70">
        <f t="shared" si="95"/>
        <v>0</v>
      </c>
      <c r="AG151" s="70">
        <f t="shared" si="95"/>
        <v>0</v>
      </c>
      <c r="AH151" s="70">
        <f t="shared" si="95"/>
        <v>0</v>
      </c>
      <c r="AI151" s="74">
        <f>IF(ISERROR(AH151/J151),0,AH151/J151)</f>
        <v>0</v>
      </c>
      <c r="AJ151" s="74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>
      <c r="A152" s="182" t="s">
        <v>66</v>
      </c>
      <c r="B152" s="183"/>
      <c r="C152" s="183"/>
      <c r="D152" s="183"/>
      <c r="E152" s="184"/>
      <c r="F152" s="17"/>
      <c r="G152" s="18"/>
      <c r="H152" s="19"/>
      <c r="I152" s="19"/>
      <c r="J152" s="7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5" customFormat="1" ht="12.75" hidden="1" customHeight="1" collapsed="1">
      <c r="A163" s="175" t="s">
        <v>67</v>
      </c>
      <c r="B163" s="177"/>
      <c r="C163" s="177"/>
      <c r="D163" s="177"/>
      <c r="E163" s="177"/>
      <c r="F163" s="177"/>
      <c r="G163" s="177"/>
      <c r="H163" s="177"/>
      <c r="I163" s="178"/>
      <c r="J163" s="70">
        <f>SUM(J153:J162)</f>
        <v>0</v>
      </c>
      <c r="K163" s="70">
        <f>SUM(K153:K162)</f>
        <v>0</v>
      </c>
      <c r="L163" s="80"/>
      <c r="M163" s="70">
        <f>SUM(M153:M162)</f>
        <v>0</v>
      </c>
      <c r="N163" s="70">
        <f>SUM(N153:N162)</f>
        <v>0</v>
      </c>
      <c r="O163" s="70">
        <f>SUM(O153:O162)</f>
        <v>0</v>
      </c>
      <c r="P163" s="73"/>
      <c r="Q163" s="81"/>
      <c r="R163" s="70">
        <f t="shared" ref="R163:AH163" si="103">SUM(R153:R162)</f>
        <v>0</v>
      </c>
      <c r="S163" s="70">
        <f t="shared" si="103"/>
        <v>0</v>
      </c>
      <c r="T163" s="70">
        <f t="shared" si="103"/>
        <v>0</v>
      </c>
      <c r="U163" s="70">
        <f t="shared" si="103"/>
        <v>0</v>
      </c>
      <c r="V163" s="70">
        <f t="shared" si="103"/>
        <v>0</v>
      </c>
      <c r="W163" s="70">
        <f t="shared" si="103"/>
        <v>0</v>
      </c>
      <c r="X163" s="70">
        <f t="shared" si="103"/>
        <v>0</v>
      </c>
      <c r="Y163" s="70">
        <f t="shared" si="103"/>
        <v>0</v>
      </c>
      <c r="Z163" s="70">
        <f t="shared" si="103"/>
        <v>0</v>
      </c>
      <c r="AA163" s="70">
        <f t="shared" si="103"/>
        <v>0</v>
      </c>
      <c r="AB163" s="70">
        <f t="shared" si="103"/>
        <v>0</v>
      </c>
      <c r="AC163" s="70">
        <f t="shared" si="103"/>
        <v>0</v>
      </c>
      <c r="AD163" s="70">
        <f t="shared" si="103"/>
        <v>0</v>
      </c>
      <c r="AE163" s="70">
        <f t="shared" si="103"/>
        <v>0</v>
      </c>
      <c r="AF163" s="70">
        <f t="shared" si="103"/>
        <v>0</v>
      </c>
      <c r="AG163" s="70">
        <f t="shared" si="103"/>
        <v>0</v>
      </c>
      <c r="AH163" s="70">
        <f t="shared" si="103"/>
        <v>0</v>
      </c>
      <c r="AI163" s="74">
        <f>IF(ISERROR(AH163/J163),0,AH163/J163)</f>
        <v>0</v>
      </c>
      <c r="AJ163" s="74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>
      <c r="A164" s="182" t="s">
        <v>68</v>
      </c>
      <c r="B164" s="183"/>
      <c r="C164" s="183"/>
      <c r="D164" s="183"/>
      <c r="E164" s="184"/>
      <c r="F164" s="17"/>
      <c r="G164" s="18"/>
      <c r="H164" s="19"/>
      <c r="I164" s="19"/>
      <c r="J164" s="7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5" customFormat="1" ht="12.75" hidden="1" customHeight="1" collapsed="1">
      <c r="A175" s="175" t="s">
        <v>69</v>
      </c>
      <c r="B175" s="177"/>
      <c r="C175" s="177"/>
      <c r="D175" s="177"/>
      <c r="E175" s="177"/>
      <c r="F175" s="177"/>
      <c r="G175" s="177"/>
      <c r="H175" s="177"/>
      <c r="I175" s="178"/>
      <c r="J175" s="70">
        <f>SUM(J165:J174)</f>
        <v>0</v>
      </c>
      <c r="K175" s="70">
        <f>SUM(K165:K174)</f>
        <v>0</v>
      </c>
      <c r="L175" s="80"/>
      <c r="M175" s="70">
        <f>SUM(M165:M174)</f>
        <v>0</v>
      </c>
      <c r="N175" s="70">
        <f>SUM(N165:N174)</f>
        <v>0</v>
      </c>
      <c r="O175" s="70">
        <f>SUM(O165:O174)</f>
        <v>0</v>
      </c>
      <c r="P175" s="73"/>
      <c r="Q175" s="81"/>
      <c r="R175" s="70">
        <f t="shared" ref="R175:AH175" si="111">SUM(R165:R174)</f>
        <v>0</v>
      </c>
      <c r="S175" s="70">
        <f t="shared" si="111"/>
        <v>0</v>
      </c>
      <c r="T175" s="70">
        <f t="shared" si="111"/>
        <v>0</v>
      </c>
      <c r="U175" s="70">
        <f t="shared" si="111"/>
        <v>0</v>
      </c>
      <c r="V175" s="70">
        <f t="shared" si="111"/>
        <v>0</v>
      </c>
      <c r="W175" s="70">
        <f t="shared" si="111"/>
        <v>0</v>
      </c>
      <c r="X175" s="70">
        <f t="shared" si="111"/>
        <v>0</v>
      </c>
      <c r="Y175" s="70">
        <f t="shared" si="111"/>
        <v>0</v>
      </c>
      <c r="Z175" s="70">
        <f t="shared" si="111"/>
        <v>0</v>
      </c>
      <c r="AA175" s="70">
        <f t="shared" si="111"/>
        <v>0</v>
      </c>
      <c r="AB175" s="70">
        <f t="shared" si="111"/>
        <v>0</v>
      </c>
      <c r="AC175" s="70">
        <f t="shared" si="111"/>
        <v>0</v>
      </c>
      <c r="AD175" s="70">
        <f t="shared" si="111"/>
        <v>0</v>
      </c>
      <c r="AE175" s="70">
        <f t="shared" si="111"/>
        <v>0</v>
      </c>
      <c r="AF175" s="70">
        <f t="shared" si="111"/>
        <v>0</v>
      </c>
      <c r="AG175" s="70">
        <f t="shared" si="111"/>
        <v>0</v>
      </c>
      <c r="AH175" s="70">
        <f t="shared" si="111"/>
        <v>0</v>
      </c>
      <c r="AI175" s="74">
        <f>IF(ISERROR(AH175/J175),0,AH175/J175)</f>
        <v>0</v>
      </c>
      <c r="AJ175" s="74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>
      <c r="A176" s="182" t="s">
        <v>70</v>
      </c>
      <c r="B176" s="183"/>
      <c r="C176" s="183"/>
      <c r="D176" s="183"/>
      <c r="E176" s="184"/>
      <c r="F176" s="17"/>
      <c r="G176" s="18"/>
      <c r="H176" s="19"/>
      <c r="I176" s="19"/>
      <c r="J176" s="7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5" customFormat="1" ht="12.75" hidden="1" customHeight="1" collapsed="1">
      <c r="A187" s="175" t="s">
        <v>71</v>
      </c>
      <c r="B187" s="177"/>
      <c r="C187" s="177"/>
      <c r="D187" s="177"/>
      <c r="E187" s="177"/>
      <c r="F187" s="177"/>
      <c r="G187" s="177"/>
      <c r="H187" s="177"/>
      <c r="I187" s="178"/>
      <c r="J187" s="70">
        <f>SUM(J177:J186)</f>
        <v>0</v>
      </c>
      <c r="K187" s="70">
        <f>SUM(K177:K186)</f>
        <v>0</v>
      </c>
      <c r="L187" s="80"/>
      <c r="M187" s="70">
        <f>SUM(M177:M186)</f>
        <v>0</v>
      </c>
      <c r="N187" s="70">
        <f>SUM(N177:N186)</f>
        <v>0</v>
      </c>
      <c r="O187" s="70">
        <f>SUM(O177:O186)</f>
        <v>0</v>
      </c>
      <c r="P187" s="73"/>
      <c r="Q187" s="81"/>
      <c r="R187" s="70">
        <f t="shared" ref="R187:AH187" si="119">SUM(R177:R186)</f>
        <v>0</v>
      </c>
      <c r="S187" s="70">
        <f t="shared" si="119"/>
        <v>0</v>
      </c>
      <c r="T187" s="70">
        <f t="shared" si="119"/>
        <v>0</v>
      </c>
      <c r="U187" s="70">
        <f t="shared" si="119"/>
        <v>0</v>
      </c>
      <c r="V187" s="70">
        <f t="shared" si="119"/>
        <v>0</v>
      </c>
      <c r="W187" s="70">
        <f t="shared" si="119"/>
        <v>0</v>
      </c>
      <c r="X187" s="70">
        <f t="shared" si="119"/>
        <v>0</v>
      </c>
      <c r="Y187" s="70">
        <f t="shared" si="119"/>
        <v>0</v>
      </c>
      <c r="Z187" s="70">
        <f t="shared" si="119"/>
        <v>0</v>
      </c>
      <c r="AA187" s="70">
        <f t="shared" si="119"/>
        <v>0</v>
      </c>
      <c r="AB187" s="70">
        <f t="shared" si="119"/>
        <v>0</v>
      </c>
      <c r="AC187" s="70">
        <f t="shared" si="119"/>
        <v>0</v>
      </c>
      <c r="AD187" s="70">
        <f t="shared" si="119"/>
        <v>0</v>
      </c>
      <c r="AE187" s="70">
        <f t="shared" si="119"/>
        <v>0</v>
      </c>
      <c r="AF187" s="70">
        <f t="shared" si="119"/>
        <v>0</v>
      </c>
      <c r="AG187" s="70">
        <f t="shared" si="119"/>
        <v>0</v>
      </c>
      <c r="AH187" s="70">
        <f t="shared" si="119"/>
        <v>0</v>
      </c>
      <c r="AI187" s="74">
        <f>IF(ISERROR(AH187/J187),0,AH187/J187)</f>
        <v>0</v>
      </c>
      <c r="AJ187" s="74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136" t="s">
        <v>72</v>
      </c>
      <c r="B188" s="137"/>
      <c r="C188" s="137"/>
      <c r="D188" s="137"/>
      <c r="E188" s="138"/>
      <c r="F188" s="17"/>
      <c r="G188" s="18"/>
      <c r="H188" s="19"/>
      <c r="I188" s="19"/>
      <c r="J188" s="160">
        <v>76965827000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>
      <c r="A189" s="26">
        <v>1</v>
      </c>
      <c r="B189" s="26"/>
      <c r="C189" s="54" t="s">
        <v>169</v>
      </c>
      <c r="D189" s="55">
        <v>42764</v>
      </c>
      <c r="E189" s="65" t="s">
        <v>125</v>
      </c>
      <c r="F189" s="65" t="s">
        <v>126</v>
      </c>
      <c r="G189" s="63" t="s">
        <v>127</v>
      </c>
      <c r="H189" s="69">
        <v>42764</v>
      </c>
      <c r="I189" s="2">
        <v>43100</v>
      </c>
      <c r="J189" s="161"/>
      <c r="K189" s="58">
        <v>76965827000</v>
      </c>
      <c r="L189" s="1"/>
      <c r="M189" s="57"/>
      <c r="N189" s="64"/>
      <c r="O189" s="57"/>
      <c r="P189" s="53"/>
      <c r="Q189" s="53"/>
      <c r="R189" s="58">
        <v>76965827000</v>
      </c>
      <c r="S189" s="58"/>
      <c r="T189" s="31"/>
      <c r="U189" s="32">
        <f>SUM(R189:T189)</f>
        <v>76965827000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 t="shared" ref="AH189" si="120">SUM(U189,Y189,AC189,AG189)</f>
        <v>76965827000</v>
      </c>
      <c r="AI189" s="33">
        <f>IF(ISERROR(AH189/J188),0,AH189/J188)</f>
        <v>1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5" customFormat="1">
      <c r="A190" s="139" t="s">
        <v>73</v>
      </c>
      <c r="B190" s="140"/>
      <c r="C190" s="140"/>
      <c r="D190" s="140"/>
      <c r="E190" s="140"/>
      <c r="F190" s="140"/>
      <c r="G190" s="140"/>
      <c r="H190" s="140"/>
      <c r="I190" s="141"/>
      <c r="J190" s="114">
        <f>J188</f>
        <v>76965827000</v>
      </c>
      <c r="K190" s="114">
        <f>SUM(K189:K189)</f>
        <v>76965827000</v>
      </c>
      <c r="L190" s="127"/>
      <c r="M190" s="114">
        <f>SUM(M189:M189)</f>
        <v>0</v>
      </c>
      <c r="N190" s="114">
        <f>SUM(N189:N189)</f>
        <v>0</v>
      </c>
      <c r="O190" s="114">
        <f>SUM(O189:O189)</f>
        <v>0</v>
      </c>
      <c r="P190" s="116"/>
      <c r="Q190" s="117"/>
      <c r="R190" s="114">
        <f t="shared" ref="R190:AH190" si="121">SUM(R189:R189)</f>
        <v>76965827000</v>
      </c>
      <c r="S190" s="114">
        <f t="shared" si="121"/>
        <v>0</v>
      </c>
      <c r="T190" s="114">
        <f t="shared" si="121"/>
        <v>0</v>
      </c>
      <c r="U190" s="114">
        <f t="shared" si="121"/>
        <v>76965827000</v>
      </c>
      <c r="V190" s="114">
        <f t="shared" si="121"/>
        <v>0</v>
      </c>
      <c r="W190" s="114">
        <f t="shared" si="121"/>
        <v>0</v>
      </c>
      <c r="X190" s="114">
        <f t="shared" si="121"/>
        <v>0</v>
      </c>
      <c r="Y190" s="114">
        <f t="shared" si="121"/>
        <v>0</v>
      </c>
      <c r="Z190" s="114">
        <f t="shared" si="121"/>
        <v>0</v>
      </c>
      <c r="AA190" s="114">
        <f t="shared" si="121"/>
        <v>0</v>
      </c>
      <c r="AB190" s="114">
        <f t="shared" si="121"/>
        <v>0</v>
      </c>
      <c r="AC190" s="114">
        <f t="shared" si="121"/>
        <v>0</v>
      </c>
      <c r="AD190" s="114">
        <f t="shared" si="121"/>
        <v>0</v>
      </c>
      <c r="AE190" s="114">
        <f t="shared" si="121"/>
        <v>0</v>
      </c>
      <c r="AF190" s="114">
        <f t="shared" si="121"/>
        <v>0</v>
      </c>
      <c r="AG190" s="114">
        <f t="shared" si="121"/>
        <v>0</v>
      </c>
      <c r="AH190" s="114">
        <f t="shared" si="121"/>
        <v>76965827000</v>
      </c>
      <c r="AI190" s="118">
        <f>IF(ISERROR(AH190/J190),0,AH190/J190)</f>
        <v>1</v>
      </c>
      <c r="AJ190" s="118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1" customFormat="1" ht="15" customHeight="1">
      <c r="A191" s="142" t="str">
        <f>"TOTAL ASIG."&amp;" "&amp;$A$5</f>
        <v>TOTAL ASIG. 24-02-021 "Programa Subsidio Empleo a la Mujer"</v>
      </c>
      <c r="B191" s="143"/>
      <c r="C191" s="143"/>
      <c r="D191" s="143"/>
      <c r="E191" s="143"/>
      <c r="F191" s="143"/>
      <c r="G191" s="143"/>
      <c r="H191" s="143"/>
      <c r="I191" s="144"/>
      <c r="J191" s="119">
        <f>SUM(J19,J31,J43,J55,J67,J79,J91,J103,J115,J127,J139,J151,J163,J175,J187,J190)</f>
        <v>76965827000</v>
      </c>
      <c r="K191" s="119">
        <f>+K19+K31+K43+K55+K67+K79+K91+K103+K115+K127+K139+K151+K187+K163+K175+K190</f>
        <v>76965827000</v>
      </c>
      <c r="L191" s="120"/>
      <c r="M191" s="119">
        <f>+M19+M31+M43+M55+M67+M79+M91+M103+M115+M127+M139+M151+M187+M163+M175+M190</f>
        <v>0</v>
      </c>
      <c r="N191" s="119">
        <f>+N19+N31+N43+N55+N67+N79+N91+N103+N115+N127+N139+N151+N187+N163+N175+N190</f>
        <v>0</v>
      </c>
      <c r="O191" s="119">
        <f>+O19+O31+O43+O55+O67+O79+O91+O103+O115+O127+O139+O151+O187+O163+O175+O190</f>
        <v>0</v>
      </c>
      <c r="P191" s="121"/>
      <c r="Q191" s="128"/>
      <c r="R191" s="119">
        <f t="shared" ref="R191:AH191" si="122">+R19+R31+R43+R55+R67+R79+R91+R103+R115+R127+R139+R151+R187+R163+R175+R190</f>
        <v>76965827000</v>
      </c>
      <c r="S191" s="119">
        <f t="shared" si="122"/>
        <v>0</v>
      </c>
      <c r="T191" s="119">
        <f t="shared" si="122"/>
        <v>0</v>
      </c>
      <c r="U191" s="119">
        <f t="shared" si="122"/>
        <v>76965827000</v>
      </c>
      <c r="V191" s="119">
        <f t="shared" si="122"/>
        <v>0</v>
      </c>
      <c r="W191" s="119">
        <f t="shared" si="122"/>
        <v>0</v>
      </c>
      <c r="X191" s="119">
        <f t="shared" si="122"/>
        <v>0</v>
      </c>
      <c r="Y191" s="119">
        <f t="shared" si="122"/>
        <v>0</v>
      </c>
      <c r="Z191" s="119">
        <f t="shared" si="122"/>
        <v>0</v>
      </c>
      <c r="AA191" s="119">
        <f t="shared" si="122"/>
        <v>0</v>
      </c>
      <c r="AB191" s="119">
        <f t="shared" si="122"/>
        <v>0</v>
      </c>
      <c r="AC191" s="119">
        <f t="shared" si="122"/>
        <v>0</v>
      </c>
      <c r="AD191" s="119">
        <f t="shared" si="122"/>
        <v>0</v>
      </c>
      <c r="AE191" s="119">
        <f t="shared" si="122"/>
        <v>0</v>
      </c>
      <c r="AF191" s="119">
        <f t="shared" si="122"/>
        <v>0</v>
      </c>
      <c r="AG191" s="119">
        <f t="shared" si="122"/>
        <v>0</v>
      </c>
      <c r="AH191" s="119">
        <f t="shared" si="122"/>
        <v>76965827000</v>
      </c>
      <c r="AI191" s="123">
        <f>IF(ISERROR(AH191/J191),0,AH191/J191)</f>
        <v>1</v>
      </c>
      <c r="AJ191" s="123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 R189:S189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T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4" orientation="landscape" r:id="rId1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zoomScaleNormal="100" workbookViewId="0">
      <selection activeCell="A24" sqref="A24:Y24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+'24-02-021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+'24-02-021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+'24-02-021 Ind. Proy'!A5:U5</f>
        <v>24-02-021 "Programa Subsidio Empleo a la Mujer"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26" t="s">
        <v>25</v>
      </c>
      <c r="E7" s="126" t="s">
        <v>26</v>
      </c>
      <c r="F7" s="126" t="s">
        <v>27</v>
      </c>
      <c r="G7" s="126" t="s">
        <v>28</v>
      </c>
      <c r="H7" s="126" t="s">
        <v>29</v>
      </c>
      <c r="I7" s="126" t="s">
        <v>30</v>
      </c>
      <c r="J7" s="159"/>
      <c r="K7" s="126" t="s">
        <v>31</v>
      </c>
      <c r="L7" s="126" t="s">
        <v>32</v>
      </c>
      <c r="M7" s="126" t="s">
        <v>33</v>
      </c>
      <c r="N7" s="159"/>
      <c r="O7" s="126" t="s">
        <v>34</v>
      </c>
      <c r="P7" s="126" t="s">
        <v>35</v>
      </c>
      <c r="Q7" s="126" t="s">
        <v>36</v>
      </c>
      <c r="R7" s="159"/>
      <c r="S7" s="126" t="s">
        <v>37</v>
      </c>
      <c r="T7" s="126" t="s">
        <v>38</v>
      </c>
      <c r="U7" s="126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+'24-02-021 Ind. Proy'!J19</f>
        <v>0</v>
      </c>
      <c r="C8" s="10">
        <f>+'24-02-021 Ind. Proy'!K19</f>
        <v>0</v>
      </c>
      <c r="D8" s="10">
        <f>+'24-02-021 Ind. Proy'!M19</f>
        <v>0</v>
      </c>
      <c r="E8" s="10">
        <f>+'24-02-021 Ind. Proy'!N19</f>
        <v>0</v>
      </c>
      <c r="F8" s="10">
        <f>+'24-02-021 Ind. Proy'!O19</f>
        <v>0</v>
      </c>
      <c r="G8" s="10">
        <f>+'24-02-021 Ind. Proy'!R19</f>
        <v>0</v>
      </c>
      <c r="H8" s="10">
        <f>+'24-02-021 Ind. Proy'!S19</f>
        <v>0</v>
      </c>
      <c r="I8" s="10">
        <f>+'24-02-021 Ind. Proy'!T19</f>
        <v>0</v>
      </c>
      <c r="J8" s="10">
        <f>+'24-02-021 Ind. Proy'!U19</f>
        <v>0</v>
      </c>
      <c r="K8" s="10">
        <f>+'24-02-021 Ind. Proy'!V19</f>
        <v>0</v>
      </c>
      <c r="L8" s="10">
        <f>+'24-02-021 Ind. Proy'!W19</f>
        <v>0</v>
      </c>
      <c r="M8" s="10">
        <f>+'24-02-021 Ind. Proy'!X19</f>
        <v>0</v>
      </c>
      <c r="N8" s="10">
        <f>+'24-02-021 Ind. Proy'!Y19</f>
        <v>0</v>
      </c>
      <c r="O8" s="10">
        <f>+'24-02-021 Ind. Proy'!Z19</f>
        <v>0</v>
      </c>
      <c r="P8" s="10">
        <f>+'24-02-021 Ind. Proy'!AA19</f>
        <v>0</v>
      </c>
      <c r="Q8" s="10">
        <f>+'24-02-021 Ind. Proy'!AB19</f>
        <v>0</v>
      </c>
      <c r="R8" s="10">
        <f>+'24-02-021 Ind. Proy'!AC19</f>
        <v>0</v>
      </c>
      <c r="S8" s="10">
        <f>+'24-02-021 Ind. Proy'!AD19</f>
        <v>0</v>
      </c>
      <c r="T8" s="10">
        <f>+'24-02-021 Ind. Proy'!AE19</f>
        <v>0</v>
      </c>
      <c r="U8" s="10">
        <f>+'24-02-021 Ind. Proy'!AF19</f>
        <v>0</v>
      </c>
      <c r="V8" s="10">
        <f>+'24-02-021 Ind. Proy'!AG19</f>
        <v>0</v>
      </c>
      <c r="W8" s="10">
        <f>+'24-02-021 Ind. Proy'!AH19</f>
        <v>0</v>
      </c>
      <c r="X8" s="49">
        <f>+'24-02-021 Ind. Proy'!AI19</f>
        <v>0</v>
      </c>
      <c r="Y8" s="49">
        <f>+'24-02-021 Ind. Proy'!AJ19</f>
        <v>0</v>
      </c>
    </row>
    <row r="9" spans="1:25" s="45" customFormat="1" ht="24.75" customHeight="1">
      <c r="A9" s="48" t="s">
        <v>44</v>
      </c>
      <c r="B9" s="10">
        <f>+'24-02-021 Ind. Proy'!J31</f>
        <v>0</v>
      </c>
      <c r="C9" s="10">
        <f>+'24-02-021 Ind. Proy'!K31</f>
        <v>0</v>
      </c>
      <c r="D9" s="10">
        <f>+'24-02-021 Ind. Proy'!M31</f>
        <v>0</v>
      </c>
      <c r="E9" s="10">
        <f>+'24-02-021 Ind. Proy'!N31</f>
        <v>0</v>
      </c>
      <c r="F9" s="10">
        <f>+'24-02-021 Ind. Proy'!O31</f>
        <v>0</v>
      </c>
      <c r="G9" s="10">
        <f>+'24-02-021 Ind. Proy'!R31</f>
        <v>0</v>
      </c>
      <c r="H9" s="10">
        <f>+'24-02-021 Ind. Proy'!S31</f>
        <v>0</v>
      </c>
      <c r="I9" s="10">
        <f>+'24-02-021 Ind. Proy'!T31</f>
        <v>0</v>
      </c>
      <c r="J9" s="10">
        <f>+'24-02-021 Ind. Proy'!U31</f>
        <v>0</v>
      </c>
      <c r="K9" s="10">
        <f>+'24-02-021 Ind. Proy'!V31</f>
        <v>0</v>
      </c>
      <c r="L9" s="10">
        <f>+'24-02-021 Ind. Proy'!W31</f>
        <v>0</v>
      </c>
      <c r="M9" s="10">
        <f>+'24-02-021 Ind. Proy'!X31</f>
        <v>0</v>
      </c>
      <c r="N9" s="10">
        <f>+'24-02-021 Ind. Proy'!Y31</f>
        <v>0</v>
      </c>
      <c r="O9" s="10">
        <f>+'24-02-021 Ind. Proy'!Z31</f>
        <v>0</v>
      </c>
      <c r="P9" s="10">
        <f>+'24-02-021 Ind. Proy'!AA31</f>
        <v>0</v>
      </c>
      <c r="Q9" s="10">
        <f>+'24-02-021 Ind. Proy'!AB31</f>
        <v>0</v>
      </c>
      <c r="R9" s="10">
        <f>+'24-02-021 Ind. Proy'!AC31</f>
        <v>0</v>
      </c>
      <c r="S9" s="10">
        <f>+'24-02-021 Ind. Proy'!AD31</f>
        <v>0</v>
      </c>
      <c r="T9" s="10">
        <f>+'24-02-021 Ind. Proy'!AE31</f>
        <v>0</v>
      </c>
      <c r="U9" s="10">
        <f>+'24-02-021 Ind. Proy'!AF31</f>
        <v>0</v>
      </c>
      <c r="V9" s="10">
        <f>+'24-02-021 Ind. Proy'!AG31</f>
        <v>0</v>
      </c>
      <c r="W9" s="10">
        <f>+'24-02-021 Ind. Proy'!AH31</f>
        <v>0</v>
      </c>
      <c r="X9" s="49">
        <f>+'24-02-021 Ind. Proy'!AI31</f>
        <v>0</v>
      </c>
      <c r="Y9" s="49">
        <f>+'24-02-021 Ind. Proy'!AJ31</f>
        <v>0</v>
      </c>
    </row>
    <row r="10" spans="1:25" s="45" customFormat="1" ht="24.75" customHeight="1">
      <c r="A10" s="48" t="s">
        <v>46</v>
      </c>
      <c r="B10" s="10">
        <f>+'24-02-021 Ind. Proy'!J43</f>
        <v>0</v>
      </c>
      <c r="C10" s="10">
        <f>+'24-02-021 Ind. Proy'!K43</f>
        <v>0</v>
      </c>
      <c r="D10" s="10">
        <f>+'24-02-021 Ind. Proy'!M43</f>
        <v>0</v>
      </c>
      <c r="E10" s="10">
        <f>+'24-02-021 Ind. Proy'!N43</f>
        <v>0</v>
      </c>
      <c r="F10" s="10">
        <f>+'24-02-021 Ind. Proy'!O43</f>
        <v>0</v>
      </c>
      <c r="G10" s="10">
        <f>+'24-02-021 Ind. Proy'!R43</f>
        <v>0</v>
      </c>
      <c r="H10" s="10">
        <f>+'24-02-021 Ind. Proy'!S43</f>
        <v>0</v>
      </c>
      <c r="I10" s="10">
        <f>+'24-02-021 Ind. Proy'!T43</f>
        <v>0</v>
      </c>
      <c r="J10" s="10">
        <f>+'24-02-021 Ind. Proy'!U43</f>
        <v>0</v>
      </c>
      <c r="K10" s="10">
        <f>+'24-02-021 Ind. Proy'!V43</f>
        <v>0</v>
      </c>
      <c r="L10" s="10">
        <f>+'24-02-021 Ind. Proy'!W43</f>
        <v>0</v>
      </c>
      <c r="M10" s="10">
        <f>+'24-02-021 Ind. Proy'!X43</f>
        <v>0</v>
      </c>
      <c r="N10" s="10">
        <f>+'24-02-021 Ind. Proy'!Y43</f>
        <v>0</v>
      </c>
      <c r="O10" s="10">
        <f>+'24-02-021 Ind. Proy'!Z43</f>
        <v>0</v>
      </c>
      <c r="P10" s="10">
        <f>+'24-02-021 Ind. Proy'!AA43</f>
        <v>0</v>
      </c>
      <c r="Q10" s="10">
        <f>+'24-02-021 Ind. Proy'!AB43</f>
        <v>0</v>
      </c>
      <c r="R10" s="10">
        <f>+'24-02-021 Ind. Proy'!AC43</f>
        <v>0</v>
      </c>
      <c r="S10" s="10">
        <f>+'24-02-021 Ind. Proy'!AD43</f>
        <v>0</v>
      </c>
      <c r="T10" s="10">
        <f>+'24-02-021 Ind. Proy'!AE43</f>
        <v>0</v>
      </c>
      <c r="U10" s="10">
        <f>+'24-02-021 Ind. Proy'!AF43</f>
        <v>0</v>
      </c>
      <c r="V10" s="10">
        <f>+'24-02-021 Ind. Proy'!AG43</f>
        <v>0</v>
      </c>
      <c r="W10" s="10">
        <f>+'24-02-021 Ind. Proy'!AH43</f>
        <v>0</v>
      </c>
      <c r="X10" s="49">
        <f>+'24-02-021 Ind. Proy'!AI43</f>
        <v>0</v>
      </c>
      <c r="Y10" s="49">
        <f>+'24-02-021 Ind. Proy'!AJ43</f>
        <v>0</v>
      </c>
    </row>
    <row r="11" spans="1:25" s="45" customFormat="1" ht="24.75" customHeight="1">
      <c r="A11" s="48" t="s">
        <v>48</v>
      </c>
      <c r="B11" s="10">
        <f>+'24-02-021 Ind. Proy'!J55</f>
        <v>0</v>
      </c>
      <c r="C11" s="10">
        <f>+'24-02-021 Ind. Proy'!K55</f>
        <v>0</v>
      </c>
      <c r="D11" s="10">
        <f>+'24-02-021 Ind. Proy'!M55</f>
        <v>0</v>
      </c>
      <c r="E11" s="10">
        <f>+'24-02-021 Ind. Proy'!N55</f>
        <v>0</v>
      </c>
      <c r="F11" s="10">
        <f>+'24-02-021 Ind. Proy'!O55</f>
        <v>0</v>
      </c>
      <c r="G11" s="10">
        <f>+'24-02-021 Ind. Proy'!R55</f>
        <v>0</v>
      </c>
      <c r="H11" s="10">
        <f>+'24-02-021 Ind. Proy'!S55</f>
        <v>0</v>
      </c>
      <c r="I11" s="10">
        <f>+'24-02-021 Ind. Proy'!T55</f>
        <v>0</v>
      </c>
      <c r="J11" s="10">
        <f>+'24-02-021 Ind. Proy'!U55</f>
        <v>0</v>
      </c>
      <c r="K11" s="10">
        <f>+'24-02-021 Ind. Proy'!V55</f>
        <v>0</v>
      </c>
      <c r="L11" s="10">
        <f>+'24-02-021 Ind. Proy'!W55</f>
        <v>0</v>
      </c>
      <c r="M11" s="10">
        <f>+'24-02-021 Ind. Proy'!X55</f>
        <v>0</v>
      </c>
      <c r="N11" s="10">
        <f>+'24-02-021 Ind. Proy'!Y55</f>
        <v>0</v>
      </c>
      <c r="O11" s="10">
        <f>+'24-02-021 Ind. Proy'!Z55</f>
        <v>0</v>
      </c>
      <c r="P11" s="10">
        <f>+'24-02-021 Ind. Proy'!AA55</f>
        <v>0</v>
      </c>
      <c r="Q11" s="10">
        <f>+'24-02-021 Ind. Proy'!AB55</f>
        <v>0</v>
      </c>
      <c r="R11" s="10">
        <f>+'24-02-021 Ind. Proy'!AC55</f>
        <v>0</v>
      </c>
      <c r="S11" s="10">
        <f>+'24-02-021 Ind. Proy'!AD55</f>
        <v>0</v>
      </c>
      <c r="T11" s="10">
        <f>+'24-02-021 Ind. Proy'!AE55</f>
        <v>0</v>
      </c>
      <c r="U11" s="10">
        <f>+'24-02-021 Ind. Proy'!AF55</f>
        <v>0</v>
      </c>
      <c r="V11" s="10">
        <f>+'24-02-021 Ind. Proy'!AG55</f>
        <v>0</v>
      </c>
      <c r="W11" s="10">
        <f>+'24-02-021 Ind. Proy'!AH55</f>
        <v>0</v>
      </c>
      <c r="X11" s="49">
        <f>+'24-02-021 Ind. Proy'!AI55</f>
        <v>0</v>
      </c>
      <c r="Y11" s="49">
        <f>+'24-02-021 Ind. Proy'!AJ55</f>
        <v>0</v>
      </c>
    </row>
    <row r="12" spans="1:25" s="45" customFormat="1" ht="24.75" customHeight="1">
      <c r="A12" s="48" t="s">
        <v>50</v>
      </c>
      <c r="B12" s="10">
        <f>+'24-02-021 Ind. Proy'!J67</f>
        <v>0</v>
      </c>
      <c r="C12" s="10">
        <f>+'24-02-021 Ind. Proy'!K67</f>
        <v>0</v>
      </c>
      <c r="D12" s="10">
        <f>+'24-02-021 Ind. Proy'!M67</f>
        <v>0</v>
      </c>
      <c r="E12" s="10">
        <f>+'24-02-021 Ind. Proy'!N67</f>
        <v>0</v>
      </c>
      <c r="F12" s="10">
        <f>+'24-02-021 Ind. Proy'!O67</f>
        <v>0</v>
      </c>
      <c r="G12" s="10">
        <f>+'24-02-021 Ind. Proy'!R67</f>
        <v>0</v>
      </c>
      <c r="H12" s="10">
        <f>+'24-02-021 Ind. Proy'!S67</f>
        <v>0</v>
      </c>
      <c r="I12" s="10">
        <f>+'24-02-021 Ind. Proy'!T67</f>
        <v>0</v>
      </c>
      <c r="J12" s="10">
        <f>+'24-02-021 Ind. Proy'!U67</f>
        <v>0</v>
      </c>
      <c r="K12" s="10">
        <f>+'24-02-021 Ind. Proy'!V67</f>
        <v>0</v>
      </c>
      <c r="L12" s="10">
        <f>+'24-02-021 Ind. Proy'!W67</f>
        <v>0</v>
      </c>
      <c r="M12" s="10">
        <f>+'24-02-021 Ind. Proy'!X67</f>
        <v>0</v>
      </c>
      <c r="N12" s="10">
        <f>+'24-02-021 Ind. Proy'!Y67</f>
        <v>0</v>
      </c>
      <c r="O12" s="10">
        <f>+'24-02-021 Ind. Proy'!Z67</f>
        <v>0</v>
      </c>
      <c r="P12" s="10">
        <f>+'24-02-021 Ind. Proy'!AA67</f>
        <v>0</v>
      </c>
      <c r="Q12" s="10">
        <f>+'24-02-021 Ind. Proy'!AB67</f>
        <v>0</v>
      </c>
      <c r="R12" s="10">
        <f>+'24-02-021 Ind. Proy'!AC67</f>
        <v>0</v>
      </c>
      <c r="S12" s="10">
        <f>+'24-02-021 Ind. Proy'!AD67</f>
        <v>0</v>
      </c>
      <c r="T12" s="10">
        <f>+'24-02-021 Ind. Proy'!AE67</f>
        <v>0</v>
      </c>
      <c r="U12" s="10">
        <f>+'24-02-021 Ind. Proy'!AF67</f>
        <v>0</v>
      </c>
      <c r="V12" s="10">
        <f>+'24-02-021 Ind. Proy'!AG67</f>
        <v>0</v>
      </c>
      <c r="W12" s="10">
        <f>+'24-02-021 Ind. Proy'!AH67</f>
        <v>0</v>
      </c>
      <c r="X12" s="49">
        <f>+'24-02-021 Ind. Proy'!AI67</f>
        <v>0</v>
      </c>
      <c r="Y12" s="49">
        <f>+'24-02-021 Ind. Proy'!AJ67</f>
        <v>0</v>
      </c>
    </row>
    <row r="13" spans="1:25" s="45" customFormat="1" ht="24.75" customHeight="1">
      <c r="A13" s="48" t="s">
        <v>52</v>
      </c>
      <c r="B13" s="10">
        <f>+'24-02-021 Ind. Proy'!J79</f>
        <v>0</v>
      </c>
      <c r="C13" s="10">
        <f>+'24-02-021 Ind. Proy'!K79</f>
        <v>0</v>
      </c>
      <c r="D13" s="10">
        <f>+'24-02-021 Ind. Proy'!M79</f>
        <v>0</v>
      </c>
      <c r="E13" s="10">
        <f>+'24-02-021 Ind. Proy'!N79</f>
        <v>0</v>
      </c>
      <c r="F13" s="10">
        <f>+'24-02-021 Ind. Proy'!O79</f>
        <v>0</v>
      </c>
      <c r="G13" s="10">
        <f>+'24-02-021 Ind. Proy'!R79</f>
        <v>0</v>
      </c>
      <c r="H13" s="10">
        <f>+'24-02-021 Ind. Proy'!S79</f>
        <v>0</v>
      </c>
      <c r="I13" s="10">
        <f>+'24-02-021 Ind. Proy'!T79</f>
        <v>0</v>
      </c>
      <c r="J13" s="10">
        <f>+'24-02-021 Ind. Proy'!U79</f>
        <v>0</v>
      </c>
      <c r="K13" s="10">
        <f>+'24-02-021 Ind. Proy'!V79</f>
        <v>0</v>
      </c>
      <c r="L13" s="10">
        <f>+'24-02-021 Ind. Proy'!W79</f>
        <v>0</v>
      </c>
      <c r="M13" s="10">
        <f>+'24-02-021 Ind. Proy'!X79</f>
        <v>0</v>
      </c>
      <c r="N13" s="10">
        <f>+'24-02-021 Ind. Proy'!Y79</f>
        <v>0</v>
      </c>
      <c r="O13" s="10">
        <f>+'24-02-021 Ind. Proy'!Z79</f>
        <v>0</v>
      </c>
      <c r="P13" s="10">
        <f>+'24-02-021 Ind. Proy'!AA79</f>
        <v>0</v>
      </c>
      <c r="Q13" s="10">
        <f>+'24-02-021 Ind. Proy'!AB79</f>
        <v>0</v>
      </c>
      <c r="R13" s="10">
        <f>+'24-02-021 Ind. Proy'!AC79</f>
        <v>0</v>
      </c>
      <c r="S13" s="10">
        <f>+'24-02-021 Ind. Proy'!AD79</f>
        <v>0</v>
      </c>
      <c r="T13" s="10">
        <f>+'24-02-021 Ind. Proy'!AE79</f>
        <v>0</v>
      </c>
      <c r="U13" s="10">
        <f>+'24-02-021 Ind. Proy'!AF79</f>
        <v>0</v>
      </c>
      <c r="V13" s="10">
        <f>+'24-02-021 Ind. Proy'!AG79</f>
        <v>0</v>
      </c>
      <c r="W13" s="10">
        <f>+'24-02-021 Ind. Proy'!AH79</f>
        <v>0</v>
      </c>
      <c r="X13" s="49">
        <f>+'24-02-021 Ind. Proy'!AI79</f>
        <v>0</v>
      </c>
      <c r="Y13" s="49">
        <f>+'24-02-021 Ind. Proy'!AJ79</f>
        <v>0</v>
      </c>
    </row>
    <row r="14" spans="1:25" s="45" customFormat="1" ht="24.75" customHeight="1">
      <c r="A14" s="48" t="s">
        <v>54</v>
      </c>
      <c r="B14" s="10">
        <f>+'24-02-021 Ind. Proy'!J91</f>
        <v>0</v>
      </c>
      <c r="C14" s="10">
        <f>+'24-02-021 Ind. Proy'!K91</f>
        <v>0</v>
      </c>
      <c r="D14" s="10">
        <f>+'24-02-021 Ind. Proy'!M91</f>
        <v>0</v>
      </c>
      <c r="E14" s="10">
        <f>+'24-02-021 Ind. Proy'!N91</f>
        <v>0</v>
      </c>
      <c r="F14" s="10">
        <f>+'24-02-021 Ind. Proy'!O91</f>
        <v>0</v>
      </c>
      <c r="G14" s="10">
        <f>+'24-02-021 Ind. Proy'!R91</f>
        <v>0</v>
      </c>
      <c r="H14" s="10">
        <f>+'24-02-021 Ind. Proy'!S91</f>
        <v>0</v>
      </c>
      <c r="I14" s="10">
        <f>+'24-02-021 Ind. Proy'!T91</f>
        <v>0</v>
      </c>
      <c r="J14" s="10">
        <f>+'24-02-021 Ind. Proy'!U91</f>
        <v>0</v>
      </c>
      <c r="K14" s="10">
        <f>+'24-02-021 Ind. Proy'!V91</f>
        <v>0</v>
      </c>
      <c r="L14" s="10">
        <f>+'24-02-021 Ind. Proy'!W91</f>
        <v>0</v>
      </c>
      <c r="M14" s="10">
        <f>+'24-02-021 Ind. Proy'!X91</f>
        <v>0</v>
      </c>
      <c r="N14" s="10">
        <f>+'24-02-021 Ind. Proy'!Y91</f>
        <v>0</v>
      </c>
      <c r="O14" s="10">
        <f>+'24-02-021 Ind. Proy'!Z91</f>
        <v>0</v>
      </c>
      <c r="P14" s="10">
        <f>+'24-02-021 Ind. Proy'!AA91</f>
        <v>0</v>
      </c>
      <c r="Q14" s="10">
        <f>+'24-02-021 Ind. Proy'!AB91</f>
        <v>0</v>
      </c>
      <c r="R14" s="10">
        <f>+'24-02-021 Ind. Proy'!AC91</f>
        <v>0</v>
      </c>
      <c r="S14" s="10">
        <f>+'24-02-021 Ind. Proy'!AD91</f>
        <v>0</v>
      </c>
      <c r="T14" s="10">
        <f>+'24-02-021 Ind. Proy'!AE91</f>
        <v>0</v>
      </c>
      <c r="U14" s="10">
        <f>+'24-02-021 Ind. Proy'!AF91</f>
        <v>0</v>
      </c>
      <c r="V14" s="10">
        <f>+'24-02-021 Ind. Proy'!AG91</f>
        <v>0</v>
      </c>
      <c r="W14" s="10">
        <f>+'24-02-021 Ind. Proy'!AH91</f>
        <v>0</v>
      </c>
      <c r="X14" s="49">
        <f>+'24-02-021 Ind. Proy'!AI91</f>
        <v>0</v>
      </c>
      <c r="Y14" s="49">
        <f>+'24-02-021 Ind. Proy'!AJ91</f>
        <v>0</v>
      </c>
    </row>
    <row r="15" spans="1:25" s="45" customFormat="1" ht="24.75" customHeight="1">
      <c r="A15" s="48" t="s">
        <v>56</v>
      </c>
      <c r="B15" s="10">
        <f>+'24-02-021 Ind. Proy'!J103</f>
        <v>0</v>
      </c>
      <c r="C15" s="10">
        <f>+'24-02-021 Ind. Proy'!K103</f>
        <v>0</v>
      </c>
      <c r="D15" s="10">
        <f>+'24-02-021 Ind. Proy'!M103</f>
        <v>0</v>
      </c>
      <c r="E15" s="10">
        <f>+'24-02-021 Ind. Proy'!N103</f>
        <v>0</v>
      </c>
      <c r="F15" s="10">
        <f>+'24-02-021 Ind. Proy'!O103</f>
        <v>0</v>
      </c>
      <c r="G15" s="10">
        <f>+'24-02-021 Ind. Proy'!R103</f>
        <v>0</v>
      </c>
      <c r="H15" s="10">
        <f>+'24-02-021 Ind. Proy'!S103</f>
        <v>0</v>
      </c>
      <c r="I15" s="10">
        <f>+'24-02-021 Ind. Proy'!T103</f>
        <v>0</v>
      </c>
      <c r="J15" s="10">
        <f>+'24-02-021 Ind. Proy'!U103</f>
        <v>0</v>
      </c>
      <c r="K15" s="10">
        <f>+'24-02-021 Ind. Proy'!V103</f>
        <v>0</v>
      </c>
      <c r="L15" s="10">
        <f>+'24-02-021 Ind. Proy'!W103</f>
        <v>0</v>
      </c>
      <c r="M15" s="10">
        <f>+'24-02-021 Ind. Proy'!X103</f>
        <v>0</v>
      </c>
      <c r="N15" s="10">
        <f>+'24-02-021 Ind. Proy'!Y103</f>
        <v>0</v>
      </c>
      <c r="O15" s="10">
        <f>+'24-02-021 Ind. Proy'!Z103</f>
        <v>0</v>
      </c>
      <c r="P15" s="10">
        <f>+'24-02-021 Ind. Proy'!AA103</f>
        <v>0</v>
      </c>
      <c r="Q15" s="10">
        <f>+'24-02-021 Ind. Proy'!AB103</f>
        <v>0</v>
      </c>
      <c r="R15" s="10">
        <f>+'24-02-021 Ind. Proy'!AC103</f>
        <v>0</v>
      </c>
      <c r="S15" s="10">
        <f>+'24-02-021 Ind. Proy'!AD103</f>
        <v>0</v>
      </c>
      <c r="T15" s="10">
        <f>+'24-02-021 Ind. Proy'!AE103</f>
        <v>0</v>
      </c>
      <c r="U15" s="10">
        <f>+'24-02-021 Ind. Proy'!AF103</f>
        <v>0</v>
      </c>
      <c r="V15" s="10">
        <f>+'24-02-021 Ind. Proy'!AG103</f>
        <v>0</v>
      </c>
      <c r="W15" s="10">
        <f>+'24-02-021 Ind. Proy'!AH103</f>
        <v>0</v>
      </c>
      <c r="X15" s="49">
        <f>+'24-02-021 Ind. Proy'!AI103</f>
        <v>0</v>
      </c>
      <c r="Y15" s="49">
        <f>+'24-02-021 Ind. Proy'!AJ103</f>
        <v>0</v>
      </c>
    </row>
    <row r="16" spans="1:25" s="45" customFormat="1" ht="24.75" customHeight="1">
      <c r="A16" s="48" t="s">
        <v>58</v>
      </c>
      <c r="B16" s="10">
        <f>+'24-02-021 Ind. Proy'!J115</f>
        <v>0</v>
      </c>
      <c r="C16" s="10">
        <f>+'24-02-021 Ind. Proy'!K115</f>
        <v>0</v>
      </c>
      <c r="D16" s="10">
        <f>+'24-02-021 Ind. Proy'!M115</f>
        <v>0</v>
      </c>
      <c r="E16" s="10">
        <f>+'24-02-021 Ind. Proy'!N115</f>
        <v>0</v>
      </c>
      <c r="F16" s="10">
        <f>+'24-02-021 Ind. Proy'!O115</f>
        <v>0</v>
      </c>
      <c r="G16" s="10">
        <f>+'24-02-021 Ind. Proy'!R115</f>
        <v>0</v>
      </c>
      <c r="H16" s="10">
        <f>+'24-02-021 Ind. Proy'!S115</f>
        <v>0</v>
      </c>
      <c r="I16" s="10">
        <f>+'24-02-021 Ind. Proy'!T115</f>
        <v>0</v>
      </c>
      <c r="J16" s="10">
        <f>+'24-02-021 Ind. Proy'!U115</f>
        <v>0</v>
      </c>
      <c r="K16" s="10">
        <f>+'24-02-021 Ind. Proy'!V115</f>
        <v>0</v>
      </c>
      <c r="L16" s="10">
        <f>+'24-02-021 Ind. Proy'!W115</f>
        <v>0</v>
      </c>
      <c r="M16" s="10">
        <f>+'24-02-021 Ind. Proy'!X115</f>
        <v>0</v>
      </c>
      <c r="N16" s="10">
        <f>+'24-02-021 Ind. Proy'!Y115</f>
        <v>0</v>
      </c>
      <c r="O16" s="10">
        <f>+'24-02-021 Ind. Proy'!Z115</f>
        <v>0</v>
      </c>
      <c r="P16" s="10">
        <f>+'24-02-021 Ind. Proy'!AA115</f>
        <v>0</v>
      </c>
      <c r="Q16" s="10">
        <f>+'24-02-021 Ind. Proy'!AB115</f>
        <v>0</v>
      </c>
      <c r="R16" s="10">
        <f>+'24-02-021 Ind. Proy'!AC115</f>
        <v>0</v>
      </c>
      <c r="S16" s="10">
        <f>+'24-02-021 Ind. Proy'!AD115</f>
        <v>0</v>
      </c>
      <c r="T16" s="10">
        <f>+'24-02-021 Ind. Proy'!AE115</f>
        <v>0</v>
      </c>
      <c r="U16" s="10">
        <f>+'24-02-021 Ind. Proy'!AF115</f>
        <v>0</v>
      </c>
      <c r="V16" s="10">
        <f>+'24-02-021 Ind. Proy'!AG115</f>
        <v>0</v>
      </c>
      <c r="W16" s="10">
        <f>+'24-02-021 Ind. Proy'!AH115</f>
        <v>0</v>
      </c>
      <c r="X16" s="49">
        <f>+'24-02-021 Ind. Proy'!AI115</f>
        <v>0</v>
      </c>
      <c r="Y16" s="49">
        <f>+'24-02-021 Ind. Proy'!AJ115</f>
        <v>0</v>
      </c>
    </row>
    <row r="17" spans="1:25" s="45" customFormat="1" ht="24.75" customHeight="1">
      <c r="A17" s="48" t="s">
        <v>60</v>
      </c>
      <c r="B17" s="10">
        <f>+'24-02-021 Ind. Proy'!J127</f>
        <v>0</v>
      </c>
      <c r="C17" s="10">
        <f>+'24-02-021 Ind. Proy'!K127</f>
        <v>0</v>
      </c>
      <c r="D17" s="10">
        <f>+'24-02-021 Ind. Proy'!M127</f>
        <v>0</v>
      </c>
      <c r="E17" s="10">
        <f>+'24-02-021 Ind. Proy'!N127</f>
        <v>0</v>
      </c>
      <c r="F17" s="10">
        <f>+'24-02-021 Ind. Proy'!O127</f>
        <v>0</v>
      </c>
      <c r="G17" s="10">
        <f>+'24-02-021 Ind. Proy'!R127</f>
        <v>0</v>
      </c>
      <c r="H17" s="10">
        <f>+'24-02-021 Ind. Proy'!S127</f>
        <v>0</v>
      </c>
      <c r="I17" s="10">
        <f>+'24-02-021 Ind. Proy'!T127</f>
        <v>0</v>
      </c>
      <c r="J17" s="10">
        <f>+'24-02-021 Ind. Proy'!U127</f>
        <v>0</v>
      </c>
      <c r="K17" s="10">
        <f>+'24-02-021 Ind. Proy'!V127</f>
        <v>0</v>
      </c>
      <c r="L17" s="10">
        <f>+'24-02-021 Ind. Proy'!W127</f>
        <v>0</v>
      </c>
      <c r="M17" s="10">
        <f>+'24-02-021 Ind. Proy'!X127</f>
        <v>0</v>
      </c>
      <c r="N17" s="10">
        <f>+'24-02-021 Ind. Proy'!Y127</f>
        <v>0</v>
      </c>
      <c r="O17" s="10">
        <f>+'24-02-021 Ind. Proy'!Z127</f>
        <v>0</v>
      </c>
      <c r="P17" s="10">
        <f>+'24-02-021 Ind. Proy'!AA127</f>
        <v>0</v>
      </c>
      <c r="Q17" s="10">
        <f>+'24-02-021 Ind. Proy'!AB127</f>
        <v>0</v>
      </c>
      <c r="R17" s="10">
        <f>+'24-02-021 Ind. Proy'!AC127</f>
        <v>0</v>
      </c>
      <c r="S17" s="10">
        <f>+'24-02-021 Ind. Proy'!AD127</f>
        <v>0</v>
      </c>
      <c r="T17" s="10">
        <f>+'24-02-021 Ind. Proy'!AE127</f>
        <v>0</v>
      </c>
      <c r="U17" s="10">
        <f>+'24-02-021 Ind. Proy'!AF127</f>
        <v>0</v>
      </c>
      <c r="V17" s="10">
        <f>+'24-02-021 Ind. Proy'!AG127</f>
        <v>0</v>
      </c>
      <c r="W17" s="10">
        <f>+'24-02-021 Ind. Proy'!AH127</f>
        <v>0</v>
      </c>
      <c r="X17" s="49">
        <f>+'24-02-021 Ind. Proy'!AI116</f>
        <v>0</v>
      </c>
      <c r="Y17" s="49">
        <f>+'24-02-021 Ind. Proy'!AJ116</f>
        <v>0</v>
      </c>
    </row>
    <row r="18" spans="1:25" s="45" customFormat="1" ht="24.75" customHeight="1">
      <c r="A18" s="48" t="s">
        <v>62</v>
      </c>
      <c r="B18" s="10">
        <f>+'24-02-021 Ind. Proy'!J139</f>
        <v>0</v>
      </c>
      <c r="C18" s="10">
        <f>+'24-02-021 Ind. Proy'!K139</f>
        <v>0</v>
      </c>
      <c r="D18" s="10">
        <f>+'24-02-021 Ind. Proy'!M139</f>
        <v>0</v>
      </c>
      <c r="E18" s="10">
        <f>+'24-02-021 Ind. Proy'!N139</f>
        <v>0</v>
      </c>
      <c r="F18" s="10">
        <f>+'24-02-021 Ind. Proy'!O139</f>
        <v>0</v>
      </c>
      <c r="G18" s="10">
        <f>+'24-02-021 Ind. Proy'!R139</f>
        <v>0</v>
      </c>
      <c r="H18" s="10">
        <f>+'24-02-021 Ind. Proy'!S139</f>
        <v>0</v>
      </c>
      <c r="I18" s="10">
        <f>+'24-02-021 Ind. Proy'!T139</f>
        <v>0</v>
      </c>
      <c r="J18" s="10">
        <f>+'24-02-021 Ind. Proy'!U139</f>
        <v>0</v>
      </c>
      <c r="K18" s="10">
        <f>+'24-02-021 Ind. Proy'!V139</f>
        <v>0</v>
      </c>
      <c r="L18" s="10">
        <f>+'24-02-021 Ind. Proy'!W139</f>
        <v>0</v>
      </c>
      <c r="M18" s="10">
        <f>+'24-02-021 Ind. Proy'!X139</f>
        <v>0</v>
      </c>
      <c r="N18" s="10">
        <f>+'24-02-021 Ind. Proy'!Y139</f>
        <v>0</v>
      </c>
      <c r="O18" s="10">
        <f>+'24-02-021 Ind. Proy'!Z139</f>
        <v>0</v>
      </c>
      <c r="P18" s="10">
        <f>+'24-02-021 Ind. Proy'!AA139</f>
        <v>0</v>
      </c>
      <c r="Q18" s="10">
        <f>+'24-02-021 Ind. Proy'!AB139</f>
        <v>0</v>
      </c>
      <c r="R18" s="10">
        <f>+'24-02-021 Ind. Proy'!AC139</f>
        <v>0</v>
      </c>
      <c r="S18" s="10">
        <f>+'24-02-021 Ind. Proy'!AD139</f>
        <v>0</v>
      </c>
      <c r="T18" s="10">
        <f>+'24-02-021 Ind. Proy'!AE139</f>
        <v>0</v>
      </c>
      <c r="U18" s="10">
        <f>+'24-02-021 Ind. Proy'!AF139</f>
        <v>0</v>
      </c>
      <c r="V18" s="10">
        <f>+'24-02-021 Ind. Proy'!AG139</f>
        <v>0</v>
      </c>
      <c r="W18" s="10">
        <f>+'24-02-021 Ind. Proy'!AH139</f>
        <v>0</v>
      </c>
      <c r="X18" s="49">
        <f>+'24-02-021 Ind. Proy'!AI117</f>
        <v>0</v>
      </c>
      <c r="Y18" s="49">
        <f>+'24-02-021 Ind. Proy'!AJ139</f>
        <v>0</v>
      </c>
    </row>
    <row r="19" spans="1:25" s="45" customFormat="1" ht="24.75" customHeight="1">
      <c r="A19" s="48" t="s">
        <v>64</v>
      </c>
      <c r="B19" s="10">
        <f>+'24-02-021 Ind. Proy'!J151</f>
        <v>0</v>
      </c>
      <c r="C19" s="10">
        <f>+'24-02-021 Ind. Proy'!K151</f>
        <v>0</v>
      </c>
      <c r="D19" s="10">
        <f>+'24-02-021 Ind. Proy'!M151</f>
        <v>0</v>
      </c>
      <c r="E19" s="10">
        <f>+'24-02-021 Ind. Proy'!N151</f>
        <v>0</v>
      </c>
      <c r="F19" s="10">
        <f>+'24-02-021 Ind. Proy'!O151</f>
        <v>0</v>
      </c>
      <c r="G19" s="10">
        <f>+'24-02-021 Ind. Proy'!R151</f>
        <v>0</v>
      </c>
      <c r="H19" s="10">
        <f>+'24-02-021 Ind. Proy'!S151</f>
        <v>0</v>
      </c>
      <c r="I19" s="10">
        <f>+'24-02-021 Ind. Proy'!T151</f>
        <v>0</v>
      </c>
      <c r="J19" s="10">
        <f>+'24-02-021 Ind. Proy'!U151</f>
        <v>0</v>
      </c>
      <c r="K19" s="10">
        <f>+'24-02-021 Ind. Proy'!V151</f>
        <v>0</v>
      </c>
      <c r="L19" s="10">
        <f>+'24-02-021 Ind. Proy'!W151</f>
        <v>0</v>
      </c>
      <c r="M19" s="10">
        <f>+'24-02-021 Ind. Proy'!X151</f>
        <v>0</v>
      </c>
      <c r="N19" s="10">
        <f>+'24-02-021 Ind. Proy'!Y151</f>
        <v>0</v>
      </c>
      <c r="O19" s="10">
        <f>+'24-02-021 Ind. Proy'!Z151</f>
        <v>0</v>
      </c>
      <c r="P19" s="10">
        <f>+'24-02-021 Ind. Proy'!AA151</f>
        <v>0</v>
      </c>
      <c r="Q19" s="10">
        <f>+'24-02-021 Ind. Proy'!AB151</f>
        <v>0</v>
      </c>
      <c r="R19" s="10">
        <f>+'24-02-021 Ind. Proy'!AC151</f>
        <v>0</v>
      </c>
      <c r="S19" s="10">
        <f>+'24-02-021 Ind. Proy'!AD151</f>
        <v>0</v>
      </c>
      <c r="T19" s="10">
        <f>+'24-02-021 Ind. Proy'!AE151</f>
        <v>0</v>
      </c>
      <c r="U19" s="10">
        <f>+'24-02-021 Ind. Proy'!AF151</f>
        <v>0</v>
      </c>
      <c r="V19" s="10">
        <f>+'24-02-021 Ind. Proy'!AG151</f>
        <v>0</v>
      </c>
      <c r="W19" s="10">
        <f>+'24-02-021 Ind. Proy'!AH151</f>
        <v>0</v>
      </c>
      <c r="X19" s="49">
        <f>+'24-02-021 Ind. Proy'!AI151</f>
        <v>0</v>
      </c>
      <c r="Y19" s="49">
        <f>+'24-02-021 Ind. Proy'!AJ151</f>
        <v>0</v>
      </c>
    </row>
    <row r="20" spans="1:25" s="45" customFormat="1" ht="24.75" customHeight="1">
      <c r="A20" s="50" t="s">
        <v>66</v>
      </c>
      <c r="B20" s="10">
        <f>+'24-02-021 Ind. Proy'!J163</f>
        <v>0</v>
      </c>
      <c r="C20" s="10">
        <f>+'24-02-021 Ind. Proy'!K163</f>
        <v>0</v>
      </c>
      <c r="D20" s="10">
        <f>+'24-02-021 Ind. Proy'!M163</f>
        <v>0</v>
      </c>
      <c r="E20" s="10">
        <f>+'24-02-021 Ind. Proy'!N163</f>
        <v>0</v>
      </c>
      <c r="F20" s="10">
        <f>+'24-02-021 Ind. Proy'!O163</f>
        <v>0</v>
      </c>
      <c r="G20" s="10">
        <f>+'24-02-021 Ind. Proy'!R163</f>
        <v>0</v>
      </c>
      <c r="H20" s="10">
        <f>+'24-02-021 Ind. Proy'!S163</f>
        <v>0</v>
      </c>
      <c r="I20" s="10">
        <f>+'24-02-021 Ind. Proy'!T163</f>
        <v>0</v>
      </c>
      <c r="J20" s="10">
        <f>+'24-02-021 Ind. Proy'!U163</f>
        <v>0</v>
      </c>
      <c r="K20" s="10">
        <f>+'24-02-021 Ind. Proy'!V163</f>
        <v>0</v>
      </c>
      <c r="L20" s="10">
        <f>+'24-02-021 Ind. Proy'!W163</f>
        <v>0</v>
      </c>
      <c r="M20" s="10">
        <f>+'24-02-021 Ind. Proy'!X163</f>
        <v>0</v>
      </c>
      <c r="N20" s="10">
        <f>+'24-02-021 Ind. Proy'!Y163</f>
        <v>0</v>
      </c>
      <c r="O20" s="10">
        <f>+'24-02-021 Ind. Proy'!Z163</f>
        <v>0</v>
      </c>
      <c r="P20" s="10">
        <f>+'24-02-021 Ind. Proy'!AA163</f>
        <v>0</v>
      </c>
      <c r="Q20" s="10">
        <f>+'24-02-021 Ind. Proy'!AB163</f>
        <v>0</v>
      </c>
      <c r="R20" s="10">
        <f>+'24-02-021 Ind. Proy'!AC163</f>
        <v>0</v>
      </c>
      <c r="S20" s="10">
        <f>+'24-02-021 Ind. Proy'!AD163</f>
        <v>0</v>
      </c>
      <c r="T20" s="10">
        <f>+'24-02-021 Ind. Proy'!AE163</f>
        <v>0</v>
      </c>
      <c r="U20" s="10">
        <f>+'24-02-021 Ind. Proy'!AF163</f>
        <v>0</v>
      </c>
      <c r="V20" s="10">
        <f>+'24-02-021 Ind. Proy'!AG163</f>
        <v>0</v>
      </c>
      <c r="W20" s="10">
        <f>+'24-02-021 Ind. Proy'!AH163</f>
        <v>0</v>
      </c>
      <c r="X20" s="49">
        <f>+'24-02-021 Ind. Proy'!AI163</f>
        <v>0</v>
      </c>
      <c r="Y20" s="49">
        <f>+'24-02-021 Ind. Proy'!AJ163</f>
        <v>0</v>
      </c>
    </row>
    <row r="21" spans="1:25" s="45" customFormat="1" ht="24.75" customHeight="1">
      <c r="A21" s="50" t="s">
        <v>68</v>
      </c>
      <c r="B21" s="10">
        <f>+'24-02-021 Ind. Proy'!J175</f>
        <v>0</v>
      </c>
      <c r="C21" s="10">
        <f>+'24-02-021 Ind. Proy'!K175</f>
        <v>0</v>
      </c>
      <c r="D21" s="10">
        <f>+'24-02-021 Ind. Proy'!M175</f>
        <v>0</v>
      </c>
      <c r="E21" s="10">
        <f>+'24-02-021 Ind. Proy'!N175</f>
        <v>0</v>
      </c>
      <c r="F21" s="10">
        <f>+'24-02-021 Ind. Proy'!O175</f>
        <v>0</v>
      </c>
      <c r="G21" s="10">
        <f>+'24-02-021 Ind. Proy'!R175</f>
        <v>0</v>
      </c>
      <c r="H21" s="10">
        <f>+'24-02-021 Ind. Proy'!S175</f>
        <v>0</v>
      </c>
      <c r="I21" s="10">
        <f>+'24-02-021 Ind. Proy'!T175</f>
        <v>0</v>
      </c>
      <c r="J21" s="10">
        <f>+'24-02-021 Ind. Proy'!U175</f>
        <v>0</v>
      </c>
      <c r="K21" s="10">
        <f>+'24-02-021 Ind. Proy'!V175</f>
        <v>0</v>
      </c>
      <c r="L21" s="10">
        <f>+'24-02-021 Ind. Proy'!W175</f>
        <v>0</v>
      </c>
      <c r="M21" s="10">
        <f>+'24-02-021 Ind. Proy'!X175</f>
        <v>0</v>
      </c>
      <c r="N21" s="10">
        <f>+'24-02-021 Ind. Proy'!Y175</f>
        <v>0</v>
      </c>
      <c r="O21" s="10">
        <f>+'24-02-021 Ind. Proy'!Z175</f>
        <v>0</v>
      </c>
      <c r="P21" s="10">
        <f>+'24-02-021 Ind. Proy'!AA175</f>
        <v>0</v>
      </c>
      <c r="Q21" s="10">
        <f>+'24-02-021 Ind. Proy'!AB175</f>
        <v>0</v>
      </c>
      <c r="R21" s="10">
        <f>+'24-02-021 Ind. Proy'!AC175</f>
        <v>0</v>
      </c>
      <c r="S21" s="10">
        <f>+'24-02-021 Ind. Proy'!AD175</f>
        <v>0</v>
      </c>
      <c r="T21" s="10">
        <f>+'24-02-021 Ind. Proy'!AE175</f>
        <v>0</v>
      </c>
      <c r="U21" s="10">
        <f>+'24-02-021 Ind. Proy'!AF175</f>
        <v>0</v>
      </c>
      <c r="V21" s="10">
        <f>+'24-02-021 Ind. Proy'!AG175</f>
        <v>0</v>
      </c>
      <c r="W21" s="10">
        <f>+'24-02-021 Ind. Proy'!AH175</f>
        <v>0</v>
      </c>
      <c r="X21" s="49">
        <f>+'24-02-021 Ind. Proy'!AI175</f>
        <v>0</v>
      </c>
      <c r="Y21" s="49">
        <f>+'24-02-021 Ind. Proy'!AJ175</f>
        <v>0</v>
      </c>
    </row>
    <row r="22" spans="1:25" s="45" customFormat="1" ht="24.75" customHeight="1">
      <c r="A22" s="50" t="s">
        <v>70</v>
      </c>
      <c r="B22" s="10">
        <f>+'24-02-021 Ind. Proy'!J187</f>
        <v>0</v>
      </c>
      <c r="C22" s="10">
        <f>+'24-02-021 Ind. Proy'!K187</f>
        <v>0</v>
      </c>
      <c r="D22" s="10">
        <f>+'24-02-021 Ind. Proy'!M187</f>
        <v>0</v>
      </c>
      <c r="E22" s="10">
        <f>+'24-02-021 Ind. Proy'!N187</f>
        <v>0</v>
      </c>
      <c r="F22" s="10">
        <f>+'24-02-021 Ind. Proy'!O187</f>
        <v>0</v>
      </c>
      <c r="G22" s="10">
        <f>+'24-02-021 Ind. Proy'!R187</f>
        <v>0</v>
      </c>
      <c r="H22" s="10">
        <f>+'24-02-021 Ind. Proy'!S187</f>
        <v>0</v>
      </c>
      <c r="I22" s="10">
        <f>+'24-02-021 Ind. Proy'!T187</f>
        <v>0</v>
      </c>
      <c r="J22" s="10">
        <f>+'24-02-021 Ind. Proy'!U187</f>
        <v>0</v>
      </c>
      <c r="K22" s="10">
        <f>+'24-02-021 Ind. Proy'!V187</f>
        <v>0</v>
      </c>
      <c r="L22" s="10">
        <f>+'24-02-021 Ind. Proy'!W187</f>
        <v>0</v>
      </c>
      <c r="M22" s="10">
        <f>+'24-02-021 Ind. Proy'!X187</f>
        <v>0</v>
      </c>
      <c r="N22" s="10">
        <f>+'24-02-021 Ind. Proy'!Y187</f>
        <v>0</v>
      </c>
      <c r="O22" s="10">
        <f>+'24-02-021 Ind. Proy'!Z187</f>
        <v>0</v>
      </c>
      <c r="P22" s="10">
        <f>+'24-02-021 Ind. Proy'!AA187</f>
        <v>0</v>
      </c>
      <c r="Q22" s="10">
        <f>+'24-02-021 Ind. Proy'!AB187</f>
        <v>0</v>
      </c>
      <c r="R22" s="10">
        <f>+'24-02-021 Ind. Proy'!AC187</f>
        <v>0</v>
      </c>
      <c r="S22" s="10">
        <f>+'24-02-021 Ind. Proy'!AD187</f>
        <v>0</v>
      </c>
      <c r="T22" s="10">
        <f>+'24-02-021 Ind. Proy'!AE187</f>
        <v>0</v>
      </c>
      <c r="U22" s="10">
        <f>+'24-02-021 Ind. Proy'!AF187</f>
        <v>0</v>
      </c>
      <c r="V22" s="10">
        <f>+'24-02-021 Ind. Proy'!AG187</f>
        <v>0</v>
      </c>
      <c r="W22" s="10">
        <f>+'24-02-021 Ind. Proy'!AH187</f>
        <v>0</v>
      </c>
      <c r="X22" s="49">
        <f>+'24-02-021 Ind. Proy'!AI187</f>
        <v>0</v>
      </c>
      <c r="Y22" s="49">
        <f>+'24-02-021 Ind. Proy'!AJ187</f>
        <v>0</v>
      </c>
    </row>
    <row r="23" spans="1:25" s="45" customFormat="1" ht="24.75" customHeight="1">
      <c r="A23" s="51" t="s">
        <v>72</v>
      </c>
      <c r="B23" s="10">
        <f>+'24-02-021 Ind. Proy'!J190</f>
        <v>76965827000</v>
      </c>
      <c r="C23" s="10">
        <f>+'24-02-021 Ind. Proy'!K190</f>
        <v>76965827000</v>
      </c>
      <c r="D23" s="10">
        <f>+'24-02-021 Ind. Proy'!M190</f>
        <v>0</v>
      </c>
      <c r="E23" s="10">
        <f>+'24-02-021 Ind. Proy'!N190</f>
        <v>0</v>
      </c>
      <c r="F23" s="10">
        <f>+'24-02-021 Ind. Proy'!O190</f>
        <v>0</v>
      </c>
      <c r="G23" s="10">
        <f>+'24-02-021 Ind. Proy'!R190</f>
        <v>76965827000</v>
      </c>
      <c r="H23" s="10">
        <f>+'24-02-021 Ind. Proy'!S190</f>
        <v>0</v>
      </c>
      <c r="I23" s="10">
        <f>+'24-02-021 Ind. Proy'!T190</f>
        <v>0</v>
      </c>
      <c r="J23" s="10">
        <f>+'24-02-021 Ind. Proy'!U190</f>
        <v>76965827000</v>
      </c>
      <c r="K23" s="10">
        <f>+'24-02-021 Ind. Proy'!V190</f>
        <v>0</v>
      </c>
      <c r="L23" s="10">
        <f>+'24-02-021 Ind. Proy'!W190</f>
        <v>0</v>
      </c>
      <c r="M23" s="10">
        <f>+'24-02-021 Ind. Proy'!X190</f>
        <v>0</v>
      </c>
      <c r="N23" s="10">
        <f>+'24-02-021 Ind. Proy'!Y190</f>
        <v>0</v>
      </c>
      <c r="O23" s="10">
        <f>+'24-02-021 Ind. Proy'!Z190</f>
        <v>0</v>
      </c>
      <c r="P23" s="10">
        <f>+'24-02-021 Ind. Proy'!AA190</f>
        <v>0</v>
      </c>
      <c r="Q23" s="10">
        <f>+'24-02-021 Ind. Proy'!AB190</f>
        <v>0</v>
      </c>
      <c r="R23" s="10">
        <f>+'24-02-021 Ind. Proy'!AC190</f>
        <v>0</v>
      </c>
      <c r="S23" s="10">
        <f>+'24-02-021 Ind. Proy'!AD190</f>
        <v>0</v>
      </c>
      <c r="T23" s="10">
        <f>+'24-02-021 Ind. Proy'!AE190</f>
        <v>0</v>
      </c>
      <c r="U23" s="10">
        <f>+'24-02-021 Ind. Proy'!AF190</f>
        <v>0</v>
      </c>
      <c r="V23" s="10">
        <f>+'24-02-021 Ind. Proy'!AG190</f>
        <v>0</v>
      </c>
      <c r="W23" s="10">
        <f>+'24-02-021 Ind. Proy'!AH190</f>
        <v>76965827000</v>
      </c>
      <c r="X23" s="49">
        <f>+'24-02-021 Ind. Proy'!AI190</f>
        <v>1</v>
      </c>
      <c r="Y23" s="49">
        <f>+'24-02-021 Ind. Proy'!AJ190</f>
        <v>1</v>
      </c>
    </row>
    <row r="24" spans="1:25" ht="15" customHeight="1">
      <c r="A24" s="129" t="str">
        <f>"TOTAL ASIG."&amp;" "&amp;$A$5</f>
        <v>TOTAL ASIG. 24-02-021 "Programa Subsidio Empleo a la Mujer"</v>
      </c>
      <c r="B24" s="130">
        <f t="shared" ref="B24:W24" si="0">SUM(B8:B23)</f>
        <v>76965827000</v>
      </c>
      <c r="C24" s="130">
        <f t="shared" si="0"/>
        <v>76965827000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76965827000</v>
      </c>
      <c r="H24" s="130">
        <f t="shared" si="0"/>
        <v>0</v>
      </c>
      <c r="I24" s="130">
        <f t="shared" si="0"/>
        <v>0</v>
      </c>
      <c r="J24" s="130">
        <f t="shared" si="0"/>
        <v>76965827000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76965827000</v>
      </c>
      <c r="X24" s="131">
        <f>+'24-02-021 Ind. Proy'!AI191</f>
        <v>1</v>
      </c>
      <c r="Y24" s="131">
        <f>'24-02-021 Ind. Proy'!AJ191</f>
        <v>1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210"/>
  <sheetViews>
    <sheetView zoomScaleNormal="100" workbookViewId="0">
      <pane xSplit="5" ySplit="7" topLeftCell="F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F221" sqref="F221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customWidth="1" outlineLevel="1"/>
    <col min="19" max="19" width="12" style="13" customWidth="1" outlineLevel="1"/>
    <col min="20" max="20" width="13.85546875" style="13" customWidth="1" outlineLevel="1"/>
    <col min="21" max="21" width="12" style="13" customWidth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128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25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25" t="s">
        <v>22</v>
      </c>
      <c r="D7" s="156"/>
      <c r="E7" s="153"/>
      <c r="F7" s="156"/>
      <c r="G7" s="153"/>
      <c r="H7" s="124" t="s">
        <v>23</v>
      </c>
      <c r="I7" s="124" t="s">
        <v>24</v>
      </c>
      <c r="J7" s="159"/>
      <c r="K7" s="159"/>
      <c r="L7" s="153"/>
      <c r="M7" s="126" t="s">
        <v>25</v>
      </c>
      <c r="N7" s="126" t="s">
        <v>26</v>
      </c>
      <c r="O7" s="126" t="s">
        <v>27</v>
      </c>
      <c r="P7" s="153"/>
      <c r="Q7" s="156"/>
      <c r="R7" s="126" t="s">
        <v>28</v>
      </c>
      <c r="S7" s="126" t="s">
        <v>29</v>
      </c>
      <c r="T7" s="126" t="s">
        <v>30</v>
      </c>
      <c r="U7" s="159"/>
      <c r="V7" s="126" t="s">
        <v>31</v>
      </c>
      <c r="W7" s="126" t="s">
        <v>32</v>
      </c>
      <c r="X7" s="126" t="s">
        <v>33</v>
      </c>
      <c r="Y7" s="159"/>
      <c r="Z7" s="126" t="s">
        <v>34</v>
      </c>
      <c r="AA7" s="126" t="s">
        <v>35</v>
      </c>
      <c r="AB7" s="126" t="s">
        <v>36</v>
      </c>
      <c r="AC7" s="159"/>
      <c r="AD7" s="126" t="s">
        <v>37</v>
      </c>
      <c r="AE7" s="126" t="s">
        <v>38</v>
      </c>
      <c r="AF7" s="126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>
      <c r="A8" s="179" t="s">
        <v>42</v>
      </c>
      <c r="B8" s="180"/>
      <c r="C8" s="180"/>
      <c r="D8" s="180"/>
      <c r="E8" s="181"/>
      <c r="F8" s="17"/>
      <c r="G8" s="18"/>
      <c r="H8" s="19"/>
      <c r="I8" s="19"/>
      <c r="J8" s="7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IF(ISERROR(AH9/$AH$193),"-",AH9/$AH$193)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hidden="1" customHeight="1" collapsed="1">
      <c r="A19" s="175" t="s">
        <v>43</v>
      </c>
      <c r="B19" s="176"/>
      <c r="C19" s="177"/>
      <c r="D19" s="177"/>
      <c r="E19" s="177"/>
      <c r="F19" s="177"/>
      <c r="G19" s="177"/>
      <c r="H19" s="177"/>
      <c r="I19" s="178"/>
      <c r="J19" s="70">
        <f>SUM(J9:J18)</f>
        <v>0</v>
      </c>
      <c r="K19" s="70">
        <f>SUM(K9:K18)</f>
        <v>0</v>
      </c>
      <c r="L19" s="80"/>
      <c r="M19" s="70">
        <f>SUM(M9:M18)</f>
        <v>0</v>
      </c>
      <c r="N19" s="70">
        <f>SUM(N9:N18)</f>
        <v>0</v>
      </c>
      <c r="O19" s="70">
        <f>SUM(O9:O18)</f>
        <v>0</v>
      </c>
      <c r="P19" s="73"/>
      <c r="Q19" s="81"/>
      <c r="R19" s="70">
        <f t="shared" ref="R19:AH19" si="7">SUM(R9:R18)</f>
        <v>0</v>
      </c>
      <c r="S19" s="70">
        <f t="shared" si="7"/>
        <v>0</v>
      </c>
      <c r="T19" s="70">
        <f t="shared" si="7"/>
        <v>0</v>
      </c>
      <c r="U19" s="70">
        <f>SUM(U9:U18)</f>
        <v>0</v>
      </c>
      <c r="V19" s="70">
        <f t="shared" si="7"/>
        <v>0</v>
      </c>
      <c r="W19" s="70">
        <f t="shared" si="7"/>
        <v>0</v>
      </c>
      <c r="X19" s="70">
        <f t="shared" si="7"/>
        <v>0</v>
      </c>
      <c r="Y19" s="70">
        <f t="shared" si="7"/>
        <v>0</v>
      </c>
      <c r="Z19" s="70">
        <f t="shared" si="7"/>
        <v>0</v>
      </c>
      <c r="AA19" s="70">
        <f t="shared" si="7"/>
        <v>0</v>
      </c>
      <c r="AB19" s="70">
        <f t="shared" si="7"/>
        <v>0</v>
      </c>
      <c r="AC19" s="70">
        <f t="shared" si="7"/>
        <v>0</v>
      </c>
      <c r="AD19" s="70">
        <f t="shared" si="7"/>
        <v>0</v>
      </c>
      <c r="AE19" s="70">
        <f t="shared" si="7"/>
        <v>0</v>
      </c>
      <c r="AF19" s="70">
        <f t="shared" si="7"/>
        <v>0</v>
      </c>
      <c r="AG19" s="70">
        <f t="shared" si="7"/>
        <v>0</v>
      </c>
      <c r="AH19" s="70">
        <f t="shared" si="7"/>
        <v>0</v>
      </c>
      <c r="AI19" s="74">
        <f>IF(ISERROR(AH19/J19),0,AH19/J19)</f>
        <v>0</v>
      </c>
      <c r="AJ19" s="74">
        <f>IF(ISERROR(AH19/$AH$193),0,AH19/$AH$193)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>
      <c r="A20" s="182" t="s">
        <v>44</v>
      </c>
      <c r="B20" s="183"/>
      <c r="C20" s="183"/>
      <c r="D20" s="183"/>
      <c r="E20" s="184"/>
      <c r="F20" s="17"/>
      <c r="G20" s="18"/>
      <c r="H20" s="19"/>
      <c r="I20" s="19"/>
      <c r="J20" s="7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IF(ISERROR(AH21/$AH$193),"-",AH21/$AH$193)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hidden="1" customHeight="1" collapsed="1">
      <c r="A31" s="175" t="s">
        <v>45</v>
      </c>
      <c r="B31" s="176"/>
      <c r="C31" s="177"/>
      <c r="D31" s="177"/>
      <c r="E31" s="177"/>
      <c r="F31" s="177"/>
      <c r="G31" s="177"/>
      <c r="H31" s="177"/>
      <c r="I31" s="178"/>
      <c r="J31" s="70">
        <f>SUM(J21:J30)</f>
        <v>0</v>
      </c>
      <c r="K31" s="70">
        <f>SUM(K21:K30)</f>
        <v>0</v>
      </c>
      <c r="L31" s="80"/>
      <c r="M31" s="70">
        <f>SUM(M21:M30)</f>
        <v>0</v>
      </c>
      <c r="N31" s="70">
        <f>SUM(N21:N30)</f>
        <v>0</v>
      </c>
      <c r="O31" s="70">
        <f>SUM(O21:O30)</f>
        <v>0</v>
      </c>
      <c r="P31" s="73"/>
      <c r="Q31" s="81"/>
      <c r="R31" s="70">
        <f t="shared" ref="R31:AH31" si="15">SUM(R21:R30)</f>
        <v>0</v>
      </c>
      <c r="S31" s="70">
        <f t="shared" si="15"/>
        <v>0</v>
      </c>
      <c r="T31" s="70">
        <f t="shared" si="15"/>
        <v>0</v>
      </c>
      <c r="U31" s="70">
        <f t="shared" si="15"/>
        <v>0</v>
      </c>
      <c r="V31" s="70">
        <f t="shared" si="15"/>
        <v>0</v>
      </c>
      <c r="W31" s="70">
        <f t="shared" si="15"/>
        <v>0</v>
      </c>
      <c r="X31" s="70">
        <f t="shared" si="15"/>
        <v>0</v>
      </c>
      <c r="Y31" s="70">
        <f t="shared" si="15"/>
        <v>0</v>
      </c>
      <c r="Z31" s="70">
        <f t="shared" si="15"/>
        <v>0</v>
      </c>
      <c r="AA31" s="70">
        <f t="shared" si="15"/>
        <v>0</v>
      </c>
      <c r="AB31" s="70">
        <f t="shared" si="15"/>
        <v>0</v>
      </c>
      <c r="AC31" s="70">
        <f t="shared" si="15"/>
        <v>0</v>
      </c>
      <c r="AD31" s="70">
        <f t="shared" si="15"/>
        <v>0</v>
      </c>
      <c r="AE31" s="70">
        <f t="shared" si="15"/>
        <v>0</v>
      </c>
      <c r="AF31" s="70">
        <f t="shared" si="15"/>
        <v>0</v>
      </c>
      <c r="AG31" s="70">
        <f t="shared" si="15"/>
        <v>0</v>
      </c>
      <c r="AH31" s="70">
        <f t="shared" si="15"/>
        <v>0</v>
      </c>
      <c r="AI31" s="74">
        <f>IF(ISERROR(AH31/J31),0,AH31/J31)</f>
        <v>0</v>
      </c>
      <c r="AJ31" s="74">
        <f>IF(ISERROR(AH31/$AH$193),0,AH31/$AH$193)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>
      <c r="A32" s="182" t="s">
        <v>46</v>
      </c>
      <c r="B32" s="183"/>
      <c r="C32" s="183"/>
      <c r="D32" s="183"/>
      <c r="E32" s="184"/>
      <c r="F32" s="17"/>
      <c r="G32" s="18"/>
      <c r="H32" s="19"/>
      <c r="I32" s="19"/>
      <c r="J32" s="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IF(ISERROR(AH33/$AH$193),"-",AH33/$AH$193)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hidden="1" customHeight="1" collapsed="1">
      <c r="A43" s="175" t="s">
        <v>47</v>
      </c>
      <c r="B43" s="176"/>
      <c r="C43" s="177"/>
      <c r="D43" s="177"/>
      <c r="E43" s="177"/>
      <c r="F43" s="177"/>
      <c r="G43" s="177"/>
      <c r="H43" s="177"/>
      <c r="I43" s="178"/>
      <c r="J43" s="70">
        <f>SUM(J33:J42)</f>
        <v>0</v>
      </c>
      <c r="K43" s="70">
        <f>SUM(K33:K42)</f>
        <v>0</v>
      </c>
      <c r="L43" s="80"/>
      <c r="M43" s="70">
        <f>SUM(M33:M42)</f>
        <v>0</v>
      </c>
      <c r="N43" s="70">
        <f>SUM(N33:N42)</f>
        <v>0</v>
      </c>
      <c r="O43" s="70">
        <f>SUM(O33:O42)</f>
        <v>0</v>
      </c>
      <c r="P43" s="73"/>
      <c r="Q43" s="81"/>
      <c r="R43" s="70">
        <f t="shared" ref="R43:AH43" si="23">SUM(R33:R42)</f>
        <v>0</v>
      </c>
      <c r="S43" s="70">
        <f t="shared" si="23"/>
        <v>0</v>
      </c>
      <c r="T43" s="70">
        <f t="shared" si="23"/>
        <v>0</v>
      </c>
      <c r="U43" s="70">
        <f t="shared" si="23"/>
        <v>0</v>
      </c>
      <c r="V43" s="70">
        <f t="shared" si="23"/>
        <v>0</v>
      </c>
      <c r="W43" s="70">
        <f t="shared" si="23"/>
        <v>0</v>
      </c>
      <c r="X43" s="70">
        <f t="shared" si="23"/>
        <v>0</v>
      </c>
      <c r="Y43" s="70">
        <f t="shared" si="23"/>
        <v>0</v>
      </c>
      <c r="Z43" s="70">
        <f t="shared" si="23"/>
        <v>0</v>
      </c>
      <c r="AA43" s="70">
        <f t="shared" si="23"/>
        <v>0</v>
      </c>
      <c r="AB43" s="70">
        <f t="shared" si="23"/>
        <v>0</v>
      </c>
      <c r="AC43" s="70">
        <f t="shared" si="23"/>
        <v>0</v>
      </c>
      <c r="AD43" s="70">
        <f t="shared" si="23"/>
        <v>0</v>
      </c>
      <c r="AE43" s="70">
        <f t="shared" si="23"/>
        <v>0</v>
      </c>
      <c r="AF43" s="70">
        <f t="shared" si="23"/>
        <v>0</v>
      </c>
      <c r="AG43" s="70">
        <f t="shared" si="23"/>
        <v>0</v>
      </c>
      <c r="AH43" s="70">
        <f t="shared" si="23"/>
        <v>0</v>
      </c>
      <c r="AI43" s="74">
        <f>IF(ISERROR(AH43/J43),0,AH43/J43)</f>
        <v>0</v>
      </c>
      <c r="AJ43" s="74">
        <f>IF(ISERROR(AH43/$AH$193),0,AH43/$AH$193)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>
      <c r="A44" s="182" t="s">
        <v>48</v>
      </c>
      <c r="B44" s="183"/>
      <c r="C44" s="183"/>
      <c r="D44" s="183"/>
      <c r="E44" s="184"/>
      <c r="F44" s="17"/>
      <c r="G44" s="18"/>
      <c r="H44" s="19"/>
      <c r="I44" s="19"/>
      <c r="J44" s="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IF(ISERROR(AH45/$AH$193),"-",AH45/$AH$193)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hidden="1" customHeight="1" collapsed="1">
      <c r="A55" s="175" t="s">
        <v>49</v>
      </c>
      <c r="B55" s="176"/>
      <c r="C55" s="177"/>
      <c r="D55" s="177"/>
      <c r="E55" s="177"/>
      <c r="F55" s="177"/>
      <c r="G55" s="177"/>
      <c r="H55" s="177"/>
      <c r="I55" s="178"/>
      <c r="J55" s="70">
        <f>SUM(J45:J54)</f>
        <v>0</v>
      </c>
      <c r="K55" s="70">
        <f>SUM(K45:K54)</f>
        <v>0</v>
      </c>
      <c r="L55" s="80"/>
      <c r="M55" s="70">
        <f>SUM(M45:M54)</f>
        <v>0</v>
      </c>
      <c r="N55" s="70">
        <f>SUM(N45:N54)</f>
        <v>0</v>
      </c>
      <c r="O55" s="70">
        <f>SUM(O45:O54)</f>
        <v>0</v>
      </c>
      <c r="P55" s="73"/>
      <c r="Q55" s="81"/>
      <c r="R55" s="70">
        <f t="shared" ref="R55:AH55" si="31">SUM(R45:R54)</f>
        <v>0</v>
      </c>
      <c r="S55" s="70">
        <f t="shared" si="31"/>
        <v>0</v>
      </c>
      <c r="T55" s="70">
        <f t="shared" si="31"/>
        <v>0</v>
      </c>
      <c r="U55" s="70">
        <f t="shared" si="31"/>
        <v>0</v>
      </c>
      <c r="V55" s="70">
        <f t="shared" si="31"/>
        <v>0</v>
      </c>
      <c r="W55" s="70">
        <f t="shared" si="31"/>
        <v>0</v>
      </c>
      <c r="X55" s="70">
        <f t="shared" si="31"/>
        <v>0</v>
      </c>
      <c r="Y55" s="70">
        <f t="shared" si="31"/>
        <v>0</v>
      </c>
      <c r="Z55" s="70">
        <f t="shared" si="31"/>
        <v>0</v>
      </c>
      <c r="AA55" s="70">
        <f t="shared" si="31"/>
        <v>0</v>
      </c>
      <c r="AB55" s="70">
        <f t="shared" si="31"/>
        <v>0</v>
      </c>
      <c r="AC55" s="70">
        <f t="shared" si="31"/>
        <v>0</v>
      </c>
      <c r="AD55" s="70">
        <f t="shared" si="31"/>
        <v>0</v>
      </c>
      <c r="AE55" s="70">
        <f t="shared" si="31"/>
        <v>0</v>
      </c>
      <c r="AF55" s="70">
        <f t="shared" si="31"/>
        <v>0</v>
      </c>
      <c r="AG55" s="70">
        <f t="shared" si="31"/>
        <v>0</v>
      </c>
      <c r="AH55" s="70">
        <f t="shared" si="31"/>
        <v>0</v>
      </c>
      <c r="AI55" s="74">
        <f>IF(ISERROR(AH55/J55),0,AH55/J55)</f>
        <v>0</v>
      </c>
      <c r="AJ55" s="74">
        <f>IF(ISERROR(AH55/$AH$193),0,AH55/$AH$193)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>
      <c r="A56" s="182" t="s">
        <v>50</v>
      </c>
      <c r="B56" s="183"/>
      <c r="C56" s="183"/>
      <c r="D56" s="183"/>
      <c r="E56" s="184"/>
      <c r="F56" s="17"/>
      <c r="G56" s="18"/>
      <c r="H56" s="19"/>
      <c r="I56" s="19"/>
      <c r="J56" s="7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6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IF(ISERROR(AH57/$AH$193),"-",AH57/$AH$193)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6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hidden="1" customHeight="1" collapsed="1">
      <c r="A67" s="175" t="s">
        <v>51</v>
      </c>
      <c r="B67" s="176"/>
      <c r="C67" s="177"/>
      <c r="D67" s="177"/>
      <c r="E67" s="177"/>
      <c r="F67" s="177"/>
      <c r="G67" s="177"/>
      <c r="H67" s="177"/>
      <c r="I67" s="178"/>
      <c r="J67" s="70">
        <f>SUM(J57:J66)</f>
        <v>0</v>
      </c>
      <c r="K67" s="70">
        <f>SUM(K57:K66)</f>
        <v>0</v>
      </c>
      <c r="L67" s="80"/>
      <c r="M67" s="70">
        <f>SUM(M57:M66)</f>
        <v>0</v>
      </c>
      <c r="N67" s="70">
        <f>SUM(N57:N66)</f>
        <v>0</v>
      </c>
      <c r="O67" s="70">
        <f>SUM(O57:O66)</f>
        <v>0</v>
      </c>
      <c r="P67" s="73"/>
      <c r="Q67" s="81"/>
      <c r="R67" s="70">
        <f t="shared" ref="R67:AH67" si="39">SUM(R57:R66)</f>
        <v>0</v>
      </c>
      <c r="S67" s="70">
        <f t="shared" si="39"/>
        <v>0</v>
      </c>
      <c r="T67" s="70">
        <f t="shared" si="39"/>
        <v>0</v>
      </c>
      <c r="U67" s="70">
        <f t="shared" si="39"/>
        <v>0</v>
      </c>
      <c r="V67" s="70">
        <f t="shared" si="39"/>
        <v>0</v>
      </c>
      <c r="W67" s="70">
        <f t="shared" si="39"/>
        <v>0</v>
      </c>
      <c r="X67" s="70">
        <f t="shared" si="39"/>
        <v>0</v>
      </c>
      <c r="Y67" s="70">
        <f t="shared" si="39"/>
        <v>0</v>
      </c>
      <c r="Z67" s="70">
        <f t="shared" si="39"/>
        <v>0</v>
      </c>
      <c r="AA67" s="70">
        <f t="shared" si="39"/>
        <v>0</v>
      </c>
      <c r="AB67" s="70">
        <f t="shared" si="39"/>
        <v>0</v>
      </c>
      <c r="AC67" s="70">
        <f t="shared" si="39"/>
        <v>0</v>
      </c>
      <c r="AD67" s="70">
        <f t="shared" si="39"/>
        <v>0</v>
      </c>
      <c r="AE67" s="70">
        <f t="shared" si="39"/>
        <v>0</v>
      </c>
      <c r="AF67" s="70">
        <f t="shared" si="39"/>
        <v>0</v>
      </c>
      <c r="AG67" s="70">
        <f t="shared" si="39"/>
        <v>0</v>
      </c>
      <c r="AH67" s="70">
        <f t="shared" si="39"/>
        <v>0</v>
      </c>
      <c r="AI67" s="74">
        <f>IF(ISERROR(AH67/J67),0,AH67/J67)</f>
        <v>0</v>
      </c>
      <c r="AJ67" s="74">
        <f>IF(ISERROR(AH67/$AH$193),0,AH67/$AH$193)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>
      <c r="A68" s="182" t="s">
        <v>52</v>
      </c>
      <c r="B68" s="183"/>
      <c r="C68" s="183"/>
      <c r="D68" s="183"/>
      <c r="E68" s="184"/>
      <c r="F68" s="17"/>
      <c r="G68" s="18"/>
      <c r="H68" s="19"/>
      <c r="I68" s="19"/>
      <c r="J68" s="7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IF(ISERROR(AH69/$AH$193),"-",AH69/$AH$193)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5" customFormat="1" ht="12.75" hidden="1" customHeight="1" collapsed="1">
      <c r="A79" s="175" t="s">
        <v>53</v>
      </c>
      <c r="B79" s="176"/>
      <c r="C79" s="177"/>
      <c r="D79" s="177"/>
      <c r="E79" s="177"/>
      <c r="F79" s="177"/>
      <c r="G79" s="177"/>
      <c r="H79" s="177"/>
      <c r="I79" s="178"/>
      <c r="J79" s="70">
        <f>SUM(J69:J78)</f>
        <v>0</v>
      </c>
      <c r="K79" s="70">
        <f>SUM(K69:K78)</f>
        <v>0</v>
      </c>
      <c r="L79" s="80"/>
      <c r="M79" s="70">
        <f>SUM(M69:M78)</f>
        <v>0</v>
      </c>
      <c r="N79" s="70">
        <f>SUM(N69:N78)</f>
        <v>0</v>
      </c>
      <c r="O79" s="70">
        <f>SUM(O69:O78)</f>
        <v>0</v>
      </c>
      <c r="P79" s="73"/>
      <c r="Q79" s="81"/>
      <c r="R79" s="70">
        <f t="shared" ref="R79:AH79" si="47">SUM(R69:R78)</f>
        <v>0</v>
      </c>
      <c r="S79" s="70">
        <f t="shared" si="47"/>
        <v>0</v>
      </c>
      <c r="T79" s="70">
        <f t="shared" si="47"/>
        <v>0</v>
      </c>
      <c r="U79" s="70">
        <f t="shared" si="47"/>
        <v>0</v>
      </c>
      <c r="V79" s="70">
        <f t="shared" si="47"/>
        <v>0</v>
      </c>
      <c r="W79" s="70">
        <f t="shared" si="47"/>
        <v>0</v>
      </c>
      <c r="X79" s="70">
        <f t="shared" si="47"/>
        <v>0</v>
      </c>
      <c r="Y79" s="70">
        <f t="shared" si="47"/>
        <v>0</v>
      </c>
      <c r="Z79" s="70">
        <f t="shared" si="47"/>
        <v>0</v>
      </c>
      <c r="AA79" s="70">
        <f t="shared" si="47"/>
        <v>0</v>
      </c>
      <c r="AB79" s="70">
        <f t="shared" si="47"/>
        <v>0</v>
      </c>
      <c r="AC79" s="70">
        <f t="shared" si="47"/>
        <v>0</v>
      </c>
      <c r="AD79" s="70">
        <f t="shared" si="47"/>
        <v>0</v>
      </c>
      <c r="AE79" s="70">
        <f t="shared" si="47"/>
        <v>0</v>
      </c>
      <c r="AF79" s="70">
        <f t="shared" si="47"/>
        <v>0</v>
      </c>
      <c r="AG79" s="70">
        <f t="shared" si="47"/>
        <v>0</v>
      </c>
      <c r="AH79" s="70">
        <f t="shared" si="47"/>
        <v>0</v>
      </c>
      <c r="AI79" s="74">
        <f>IF(ISERROR(AH79/J79),0,AH79/J79)</f>
        <v>0</v>
      </c>
      <c r="AJ79" s="74">
        <f>IF(ISERROR(AH79/$AH$193),0,AH79/$AH$193)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>
      <c r="A80" s="182" t="s">
        <v>54</v>
      </c>
      <c r="B80" s="183"/>
      <c r="C80" s="183"/>
      <c r="D80" s="183"/>
      <c r="E80" s="184"/>
      <c r="F80" s="17"/>
      <c r="G80" s="18"/>
      <c r="H80" s="19"/>
      <c r="I80" s="19"/>
      <c r="J80" s="7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IF(ISERROR(AH81/$AH$193),"-",AH81/$AH$193)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5" customFormat="1" ht="12.75" hidden="1" customHeight="1" collapsed="1">
      <c r="A91" s="175" t="s">
        <v>55</v>
      </c>
      <c r="B91" s="176"/>
      <c r="C91" s="177"/>
      <c r="D91" s="177"/>
      <c r="E91" s="177"/>
      <c r="F91" s="177"/>
      <c r="G91" s="177"/>
      <c r="H91" s="177"/>
      <c r="I91" s="178"/>
      <c r="J91" s="70">
        <f>SUM(J81:J90)</f>
        <v>0</v>
      </c>
      <c r="K91" s="70">
        <f>SUM(K81:K90)</f>
        <v>0</v>
      </c>
      <c r="L91" s="80"/>
      <c r="M91" s="70">
        <f>SUM(M81:M90)</f>
        <v>0</v>
      </c>
      <c r="N91" s="70">
        <f>SUM(N81:N90)</f>
        <v>0</v>
      </c>
      <c r="O91" s="70">
        <f>SUM(O81:O90)</f>
        <v>0</v>
      </c>
      <c r="P91" s="73"/>
      <c r="Q91" s="81"/>
      <c r="R91" s="70">
        <f t="shared" ref="R91:AH91" si="55">SUM(R81:R90)</f>
        <v>0</v>
      </c>
      <c r="S91" s="70">
        <f t="shared" si="55"/>
        <v>0</v>
      </c>
      <c r="T91" s="70">
        <f t="shared" si="55"/>
        <v>0</v>
      </c>
      <c r="U91" s="70">
        <f t="shared" si="55"/>
        <v>0</v>
      </c>
      <c r="V91" s="70">
        <f t="shared" si="55"/>
        <v>0</v>
      </c>
      <c r="W91" s="70">
        <f t="shared" si="55"/>
        <v>0</v>
      </c>
      <c r="X91" s="70">
        <f t="shared" si="55"/>
        <v>0</v>
      </c>
      <c r="Y91" s="70">
        <f t="shared" si="55"/>
        <v>0</v>
      </c>
      <c r="Z91" s="70">
        <f t="shared" si="55"/>
        <v>0</v>
      </c>
      <c r="AA91" s="70">
        <f t="shared" si="55"/>
        <v>0</v>
      </c>
      <c r="AB91" s="70">
        <f t="shared" si="55"/>
        <v>0</v>
      </c>
      <c r="AC91" s="70">
        <f t="shared" si="55"/>
        <v>0</v>
      </c>
      <c r="AD91" s="70">
        <f t="shared" si="55"/>
        <v>0</v>
      </c>
      <c r="AE91" s="70">
        <f t="shared" si="55"/>
        <v>0</v>
      </c>
      <c r="AF91" s="70">
        <f t="shared" si="55"/>
        <v>0</v>
      </c>
      <c r="AG91" s="70">
        <f t="shared" si="55"/>
        <v>0</v>
      </c>
      <c r="AH91" s="70">
        <f t="shared" si="55"/>
        <v>0</v>
      </c>
      <c r="AI91" s="74">
        <f>IF(ISERROR(AH91/J91),0,AH91/J91)</f>
        <v>0</v>
      </c>
      <c r="AJ91" s="74">
        <f>IF(ISERROR(AH91/$AH$193),0,AH91/$AH$193)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>
      <c r="A92" s="182" t="s">
        <v>56</v>
      </c>
      <c r="B92" s="183"/>
      <c r="C92" s="183"/>
      <c r="D92" s="183"/>
      <c r="E92" s="184"/>
      <c r="F92" s="17"/>
      <c r="G92" s="18"/>
      <c r="H92" s="19"/>
      <c r="I92" s="19"/>
      <c r="J92" s="7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IF(ISERROR(AH93/$AH$193),"-",AH93/$AH$193)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5" customFormat="1" ht="12.75" hidden="1" customHeight="1" collapsed="1">
      <c r="A103" s="175" t="s">
        <v>57</v>
      </c>
      <c r="B103" s="176"/>
      <c r="C103" s="177"/>
      <c r="D103" s="177"/>
      <c r="E103" s="177"/>
      <c r="F103" s="177"/>
      <c r="G103" s="177"/>
      <c r="H103" s="177"/>
      <c r="I103" s="178"/>
      <c r="J103" s="70">
        <f>SUM(J93:J102)</f>
        <v>0</v>
      </c>
      <c r="K103" s="70">
        <f>SUM(K93:K102)</f>
        <v>0</v>
      </c>
      <c r="L103" s="80"/>
      <c r="M103" s="70">
        <f>SUM(M93:M102)</f>
        <v>0</v>
      </c>
      <c r="N103" s="70">
        <f>SUM(N93:N102)</f>
        <v>0</v>
      </c>
      <c r="O103" s="70">
        <f>SUM(O93:O102)</f>
        <v>0</v>
      </c>
      <c r="P103" s="73"/>
      <c r="Q103" s="81"/>
      <c r="R103" s="70">
        <f t="shared" ref="R103:AH103" si="63">SUM(R93:R102)</f>
        <v>0</v>
      </c>
      <c r="S103" s="70">
        <f t="shared" si="63"/>
        <v>0</v>
      </c>
      <c r="T103" s="70">
        <f t="shared" si="63"/>
        <v>0</v>
      </c>
      <c r="U103" s="70">
        <f t="shared" si="63"/>
        <v>0</v>
      </c>
      <c r="V103" s="70">
        <f t="shared" si="63"/>
        <v>0</v>
      </c>
      <c r="W103" s="70">
        <f t="shared" si="63"/>
        <v>0</v>
      </c>
      <c r="X103" s="70">
        <f t="shared" si="63"/>
        <v>0</v>
      </c>
      <c r="Y103" s="70">
        <f t="shared" si="63"/>
        <v>0</v>
      </c>
      <c r="Z103" s="70">
        <f t="shared" si="63"/>
        <v>0</v>
      </c>
      <c r="AA103" s="70">
        <f t="shared" si="63"/>
        <v>0</v>
      </c>
      <c r="AB103" s="70">
        <f t="shared" si="63"/>
        <v>0</v>
      </c>
      <c r="AC103" s="70">
        <f t="shared" si="63"/>
        <v>0</v>
      </c>
      <c r="AD103" s="70">
        <f t="shared" si="63"/>
        <v>0</v>
      </c>
      <c r="AE103" s="70">
        <f t="shared" si="63"/>
        <v>0</v>
      </c>
      <c r="AF103" s="70">
        <f t="shared" si="63"/>
        <v>0</v>
      </c>
      <c r="AG103" s="70">
        <f t="shared" si="63"/>
        <v>0</v>
      </c>
      <c r="AH103" s="70">
        <f t="shared" si="63"/>
        <v>0</v>
      </c>
      <c r="AI103" s="74">
        <f>IF(ISERROR(AH103/J103),0,AH103/J103)</f>
        <v>0</v>
      </c>
      <c r="AJ103" s="74">
        <f>IF(ISERROR(AH103/$AH$193),0,AH103/$AH$193)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>
      <c r="A104" s="182" t="s">
        <v>58</v>
      </c>
      <c r="B104" s="183"/>
      <c r="C104" s="183"/>
      <c r="D104" s="183"/>
      <c r="E104" s="184"/>
      <c r="F104" s="17"/>
      <c r="G104" s="18"/>
      <c r="H104" s="19"/>
      <c r="I104" s="19"/>
      <c r="J104" s="7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6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IF(ISERROR(AH105/$AH$193),"-",AH105/$AH$193)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5" customFormat="1" ht="12.75" hidden="1" customHeight="1" collapsed="1">
      <c r="A115" s="175" t="s">
        <v>59</v>
      </c>
      <c r="B115" s="176"/>
      <c r="C115" s="177"/>
      <c r="D115" s="177"/>
      <c r="E115" s="177"/>
      <c r="F115" s="177"/>
      <c r="G115" s="177"/>
      <c r="H115" s="177"/>
      <c r="I115" s="178"/>
      <c r="J115" s="70">
        <f>SUM(J105:J114)</f>
        <v>0</v>
      </c>
      <c r="K115" s="70">
        <f>SUM(K105:K114)</f>
        <v>0</v>
      </c>
      <c r="L115" s="80"/>
      <c r="M115" s="70">
        <f>SUM(M105:M114)</f>
        <v>0</v>
      </c>
      <c r="N115" s="70">
        <f>SUM(N105:N114)</f>
        <v>0</v>
      </c>
      <c r="O115" s="70">
        <f>SUM(O105:O114)</f>
        <v>0</v>
      </c>
      <c r="P115" s="73"/>
      <c r="Q115" s="81"/>
      <c r="R115" s="70">
        <f t="shared" ref="R115:AH115" si="71">SUM(R105:R114)</f>
        <v>0</v>
      </c>
      <c r="S115" s="70">
        <f t="shared" si="71"/>
        <v>0</v>
      </c>
      <c r="T115" s="70">
        <f t="shared" si="71"/>
        <v>0</v>
      </c>
      <c r="U115" s="70">
        <f t="shared" si="71"/>
        <v>0</v>
      </c>
      <c r="V115" s="70">
        <f t="shared" si="71"/>
        <v>0</v>
      </c>
      <c r="W115" s="70">
        <f t="shared" si="71"/>
        <v>0</v>
      </c>
      <c r="X115" s="70">
        <f t="shared" si="71"/>
        <v>0</v>
      </c>
      <c r="Y115" s="70">
        <f t="shared" si="71"/>
        <v>0</v>
      </c>
      <c r="Z115" s="70">
        <f t="shared" si="71"/>
        <v>0</v>
      </c>
      <c r="AA115" s="70">
        <f t="shared" si="71"/>
        <v>0</v>
      </c>
      <c r="AB115" s="70">
        <f t="shared" si="71"/>
        <v>0</v>
      </c>
      <c r="AC115" s="70">
        <f t="shared" si="71"/>
        <v>0</v>
      </c>
      <c r="AD115" s="70">
        <f t="shared" si="71"/>
        <v>0</v>
      </c>
      <c r="AE115" s="70">
        <f t="shared" si="71"/>
        <v>0</v>
      </c>
      <c r="AF115" s="70">
        <f t="shared" si="71"/>
        <v>0</v>
      </c>
      <c r="AG115" s="70">
        <f t="shared" si="71"/>
        <v>0</v>
      </c>
      <c r="AH115" s="70">
        <f t="shared" si="71"/>
        <v>0</v>
      </c>
      <c r="AI115" s="74">
        <f>IF(ISERROR(AH115/J115),0,AH115/J115)</f>
        <v>0</v>
      </c>
      <c r="AJ115" s="74">
        <f>IF(ISERROR(AH115/$AH$193),0,AH115/$AH$193)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>
      <c r="A116" s="182" t="s">
        <v>60</v>
      </c>
      <c r="B116" s="183"/>
      <c r="C116" s="183"/>
      <c r="D116" s="183"/>
      <c r="E116" s="184"/>
      <c r="F116" s="17"/>
      <c r="G116" s="18"/>
      <c r="H116" s="19"/>
      <c r="I116" s="19"/>
      <c r="J116" s="7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6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IF(ISERROR(AH117/$AH$193),"-",AH117/$AH$193)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5" customFormat="1" ht="12.75" hidden="1" customHeight="1" collapsed="1">
      <c r="A127" s="175" t="s">
        <v>61</v>
      </c>
      <c r="B127" s="176"/>
      <c r="C127" s="177"/>
      <c r="D127" s="177"/>
      <c r="E127" s="177"/>
      <c r="F127" s="177"/>
      <c r="G127" s="177"/>
      <c r="H127" s="177"/>
      <c r="I127" s="178"/>
      <c r="J127" s="70">
        <f>SUM(J117:J126)</f>
        <v>0</v>
      </c>
      <c r="K127" s="70">
        <f>SUM(K117:K126)</f>
        <v>0</v>
      </c>
      <c r="L127" s="80"/>
      <c r="M127" s="70">
        <f>SUM(M117:M126)</f>
        <v>0</v>
      </c>
      <c r="N127" s="70">
        <f>SUM(N117:N126)</f>
        <v>0</v>
      </c>
      <c r="O127" s="70">
        <f>SUM(O117:O126)</f>
        <v>0</v>
      </c>
      <c r="P127" s="73"/>
      <c r="Q127" s="81"/>
      <c r="R127" s="70">
        <f t="shared" ref="R127:AH127" si="79">SUM(R117:R126)</f>
        <v>0</v>
      </c>
      <c r="S127" s="70">
        <f t="shared" si="79"/>
        <v>0</v>
      </c>
      <c r="T127" s="70">
        <f t="shared" si="79"/>
        <v>0</v>
      </c>
      <c r="U127" s="70">
        <f t="shared" si="79"/>
        <v>0</v>
      </c>
      <c r="V127" s="70">
        <f t="shared" si="79"/>
        <v>0</v>
      </c>
      <c r="W127" s="70">
        <f t="shared" si="79"/>
        <v>0</v>
      </c>
      <c r="X127" s="70">
        <f t="shared" si="79"/>
        <v>0</v>
      </c>
      <c r="Y127" s="70">
        <f t="shared" si="79"/>
        <v>0</v>
      </c>
      <c r="Z127" s="70">
        <f t="shared" si="79"/>
        <v>0</v>
      </c>
      <c r="AA127" s="70">
        <f t="shared" si="79"/>
        <v>0</v>
      </c>
      <c r="AB127" s="70">
        <f t="shared" si="79"/>
        <v>0</v>
      </c>
      <c r="AC127" s="70">
        <f t="shared" si="79"/>
        <v>0</v>
      </c>
      <c r="AD127" s="70">
        <f t="shared" si="79"/>
        <v>0</v>
      </c>
      <c r="AE127" s="70">
        <f t="shared" si="79"/>
        <v>0</v>
      </c>
      <c r="AF127" s="70">
        <f t="shared" si="79"/>
        <v>0</v>
      </c>
      <c r="AG127" s="70">
        <f t="shared" si="79"/>
        <v>0</v>
      </c>
      <c r="AH127" s="70">
        <f t="shared" si="79"/>
        <v>0</v>
      </c>
      <c r="AI127" s="74">
        <f>IF(ISERROR(AH127/J127),0,AH127/J127)</f>
        <v>0</v>
      </c>
      <c r="AJ127" s="74">
        <f>IF(ISERROR(AH127/$AH$193),0,AH127/$AH$193)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>
      <c r="A128" s="182" t="s">
        <v>62</v>
      </c>
      <c r="B128" s="183"/>
      <c r="C128" s="183"/>
      <c r="D128" s="183"/>
      <c r="E128" s="184"/>
      <c r="F128" s="17"/>
      <c r="G128" s="18"/>
      <c r="H128" s="19"/>
      <c r="I128" s="19"/>
      <c r="J128" s="7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IF(ISERROR(AH129/$AH$193),"-",AH129/$AH$193)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5" customFormat="1" ht="12.75" hidden="1" customHeight="1" collapsed="1">
      <c r="A139" s="185" t="s">
        <v>63</v>
      </c>
      <c r="B139" s="185"/>
      <c r="C139" s="185"/>
      <c r="D139" s="185"/>
      <c r="E139" s="185"/>
      <c r="F139" s="185"/>
      <c r="G139" s="185"/>
      <c r="H139" s="185"/>
      <c r="I139" s="185"/>
      <c r="J139" s="70">
        <v>0</v>
      </c>
      <c r="K139" s="70">
        <v>0</v>
      </c>
      <c r="L139" s="80"/>
      <c r="M139" s="70">
        <f>SUM(M129:M138)</f>
        <v>0</v>
      </c>
      <c r="N139" s="70">
        <f>SUM(N129:N138)</f>
        <v>0</v>
      </c>
      <c r="O139" s="70">
        <f>SUM(O129:O138)</f>
        <v>0</v>
      </c>
      <c r="P139" s="73"/>
      <c r="Q139" s="81"/>
      <c r="R139" s="70">
        <f t="shared" ref="R139:AH139" si="87">SUM(R129:R138)</f>
        <v>0</v>
      </c>
      <c r="S139" s="70">
        <f t="shared" si="87"/>
        <v>0</v>
      </c>
      <c r="T139" s="70">
        <f t="shared" si="87"/>
        <v>0</v>
      </c>
      <c r="U139" s="70">
        <f t="shared" si="87"/>
        <v>0</v>
      </c>
      <c r="V139" s="70">
        <f t="shared" si="87"/>
        <v>0</v>
      </c>
      <c r="W139" s="70">
        <f t="shared" si="87"/>
        <v>0</v>
      </c>
      <c r="X139" s="70">
        <f t="shared" si="87"/>
        <v>0</v>
      </c>
      <c r="Y139" s="70">
        <f t="shared" si="87"/>
        <v>0</v>
      </c>
      <c r="Z139" s="70">
        <f t="shared" si="87"/>
        <v>0</v>
      </c>
      <c r="AA139" s="70">
        <f t="shared" si="87"/>
        <v>0</v>
      </c>
      <c r="AB139" s="70">
        <f t="shared" si="87"/>
        <v>0</v>
      </c>
      <c r="AC139" s="70">
        <f t="shared" si="87"/>
        <v>0</v>
      </c>
      <c r="AD139" s="70">
        <f t="shared" si="87"/>
        <v>0</v>
      </c>
      <c r="AE139" s="70">
        <f t="shared" si="87"/>
        <v>0</v>
      </c>
      <c r="AF139" s="70">
        <f t="shared" si="87"/>
        <v>0</v>
      </c>
      <c r="AG139" s="70">
        <f t="shared" si="87"/>
        <v>0</v>
      </c>
      <c r="AH139" s="70">
        <f t="shared" si="87"/>
        <v>0</v>
      </c>
      <c r="AI139" s="74">
        <f>IF(ISERROR(AH139/J139),0,AH139/J139)</f>
        <v>0</v>
      </c>
      <c r="AJ139" s="74">
        <f>IF(ISERROR(AH139/$AH$193),0,AH139/$AH$193)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>
      <c r="A140" s="186" t="s">
        <v>64</v>
      </c>
      <c r="B140" s="187"/>
      <c r="C140" s="187"/>
      <c r="D140" s="187"/>
      <c r="E140" s="188"/>
      <c r="F140" s="42"/>
      <c r="G140" s="43"/>
      <c r="H140" s="44"/>
      <c r="I140" s="44"/>
      <c r="J140" s="7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IF(ISERROR(AH141/$AH$193),"-",AH141/$AH$193)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5" customFormat="1" ht="12.75" hidden="1" customHeight="1" collapsed="1">
      <c r="A151" s="175" t="s">
        <v>65</v>
      </c>
      <c r="B151" s="177"/>
      <c r="C151" s="177"/>
      <c r="D151" s="177"/>
      <c r="E151" s="177"/>
      <c r="F151" s="177"/>
      <c r="G151" s="177"/>
      <c r="H151" s="177"/>
      <c r="I151" s="178"/>
      <c r="J151" s="70">
        <f>SUM(J141:J150)</f>
        <v>0</v>
      </c>
      <c r="K151" s="70">
        <f>SUM(K141:K150)</f>
        <v>0</v>
      </c>
      <c r="L151" s="80"/>
      <c r="M151" s="70">
        <f>SUM(M141:M150)</f>
        <v>0</v>
      </c>
      <c r="N151" s="70">
        <f>SUM(N141:N150)</f>
        <v>0</v>
      </c>
      <c r="O151" s="70">
        <f>SUM(O141:O150)</f>
        <v>0</v>
      </c>
      <c r="P151" s="73"/>
      <c r="Q151" s="81"/>
      <c r="R151" s="70">
        <f t="shared" ref="R151:AH151" si="95">SUM(R141:R150)</f>
        <v>0</v>
      </c>
      <c r="S151" s="70">
        <f t="shared" si="95"/>
        <v>0</v>
      </c>
      <c r="T151" s="70">
        <f t="shared" si="95"/>
        <v>0</v>
      </c>
      <c r="U151" s="70">
        <f t="shared" si="95"/>
        <v>0</v>
      </c>
      <c r="V151" s="70">
        <f t="shared" si="95"/>
        <v>0</v>
      </c>
      <c r="W151" s="70">
        <f t="shared" si="95"/>
        <v>0</v>
      </c>
      <c r="X151" s="70">
        <f t="shared" si="95"/>
        <v>0</v>
      </c>
      <c r="Y151" s="70">
        <f t="shared" si="95"/>
        <v>0</v>
      </c>
      <c r="Z151" s="70">
        <f t="shared" si="95"/>
        <v>0</v>
      </c>
      <c r="AA151" s="70">
        <f t="shared" si="95"/>
        <v>0</v>
      </c>
      <c r="AB151" s="70">
        <f t="shared" si="95"/>
        <v>0</v>
      </c>
      <c r="AC151" s="70">
        <f t="shared" si="95"/>
        <v>0</v>
      </c>
      <c r="AD151" s="70">
        <f t="shared" si="95"/>
        <v>0</v>
      </c>
      <c r="AE151" s="70">
        <f t="shared" si="95"/>
        <v>0</v>
      </c>
      <c r="AF151" s="70">
        <f t="shared" si="95"/>
        <v>0</v>
      </c>
      <c r="AG151" s="70">
        <f t="shared" si="95"/>
        <v>0</v>
      </c>
      <c r="AH151" s="70">
        <f t="shared" si="95"/>
        <v>0</v>
      </c>
      <c r="AI151" s="74">
        <f>IF(ISERROR(AH151/J151),0,AH151/J151)</f>
        <v>0</v>
      </c>
      <c r="AJ151" s="74">
        <f>IF(ISERROR(AH151/$AH$193),0,AH151/$AH$193)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>
      <c r="A152" s="182" t="s">
        <v>66</v>
      </c>
      <c r="B152" s="183"/>
      <c r="C152" s="183"/>
      <c r="D152" s="183"/>
      <c r="E152" s="184"/>
      <c r="F152" s="17"/>
      <c r="G152" s="18"/>
      <c r="H152" s="19"/>
      <c r="I152" s="19"/>
      <c r="J152" s="7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IF(ISERROR(AH153/$AH$193),"-",AH153/$AH$193)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5" customFormat="1" ht="12.75" hidden="1" customHeight="1" collapsed="1">
      <c r="A163" s="175" t="s">
        <v>67</v>
      </c>
      <c r="B163" s="177"/>
      <c r="C163" s="177"/>
      <c r="D163" s="177"/>
      <c r="E163" s="177"/>
      <c r="F163" s="177"/>
      <c r="G163" s="177"/>
      <c r="H163" s="177"/>
      <c r="I163" s="178"/>
      <c r="J163" s="70">
        <f>SUM(J153:J162)</f>
        <v>0</v>
      </c>
      <c r="K163" s="70">
        <f>SUM(K153:K162)</f>
        <v>0</v>
      </c>
      <c r="L163" s="80"/>
      <c r="M163" s="70">
        <f>SUM(M153:M162)</f>
        <v>0</v>
      </c>
      <c r="N163" s="70">
        <f>SUM(N153:N162)</f>
        <v>0</v>
      </c>
      <c r="O163" s="70">
        <f>SUM(O153:O162)</f>
        <v>0</v>
      </c>
      <c r="P163" s="73"/>
      <c r="Q163" s="81"/>
      <c r="R163" s="70">
        <f t="shared" ref="R163:AH163" si="103">SUM(R153:R162)</f>
        <v>0</v>
      </c>
      <c r="S163" s="70">
        <f t="shared" si="103"/>
        <v>0</v>
      </c>
      <c r="T163" s="70">
        <f t="shared" si="103"/>
        <v>0</v>
      </c>
      <c r="U163" s="70">
        <f t="shared" si="103"/>
        <v>0</v>
      </c>
      <c r="V163" s="70">
        <f t="shared" si="103"/>
        <v>0</v>
      </c>
      <c r="W163" s="70">
        <f t="shared" si="103"/>
        <v>0</v>
      </c>
      <c r="X163" s="70">
        <f t="shared" si="103"/>
        <v>0</v>
      </c>
      <c r="Y163" s="70">
        <f t="shared" si="103"/>
        <v>0</v>
      </c>
      <c r="Z163" s="70">
        <f t="shared" si="103"/>
        <v>0</v>
      </c>
      <c r="AA163" s="70">
        <f t="shared" si="103"/>
        <v>0</v>
      </c>
      <c r="AB163" s="70">
        <f t="shared" si="103"/>
        <v>0</v>
      </c>
      <c r="AC163" s="70">
        <f t="shared" si="103"/>
        <v>0</v>
      </c>
      <c r="AD163" s="70">
        <f t="shared" si="103"/>
        <v>0</v>
      </c>
      <c r="AE163" s="70">
        <f t="shared" si="103"/>
        <v>0</v>
      </c>
      <c r="AF163" s="70">
        <f t="shared" si="103"/>
        <v>0</v>
      </c>
      <c r="AG163" s="70">
        <f t="shared" si="103"/>
        <v>0</v>
      </c>
      <c r="AH163" s="70">
        <f t="shared" si="103"/>
        <v>0</v>
      </c>
      <c r="AI163" s="74">
        <f>IF(ISERROR(AH163/J163),0,AH163/J163)</f>
        <v>0</v>
      </c>
      <c r="AJ163" s="74">
        <f>IF(ISERROR(AH163/$AH$193),0,AH163/$AH$193)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>
      <c r="A164" s="182" t="s">
        <v>68</v>
      </c>
      <c r="B164" s="183"/>
      <c r="C164" s="183"/>
      <c r="D164" s="183"/>
      <c r="E164" s="184"/>
      <c r="F164" s="17"/>
      <c r="G164" s="18"/>
      <c r="H164" s="19"/>
      <c r="I164" s="19"/>
      <c r="J164" s="7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IF(ISERROR(AH165/$AH$193),"-",AH165/$AH$193)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5" customFormat="1" ht="12.75" hidden="1" customHeight="1" collapsed="1">
      <c r="A175" s="175" t="s">
        <v>69</v>
      </c>
      <c r="B175" s="177"/>
      <c r="C175" s="177"/>
      <c r="D175" s="177"/>
      <c r="E175" s="177"/>
      <c r="F175" s="177"/>
      <c r="G175" s="177"/>
      <c r="H175" s="177"/>
      <c r="I175" s="178"/>
      <c r="J175" s="70">
        <f>SUM(J165:J174)</f>
        <v>0</v>
      </c>
      <c r="K175" s="70">
        <f>SUM(K165:K174)</f>
        <v>0</v>
      </c>
      <c r="L175" s="80"/>
      <c r="M175" s="70">
        <f>SUM(M165:M174)</f>
        <v>0</v>
      </c>
      <c r="N175" s="70">
        <f>SUM(N165:N174)</f>
        <v>0</v>
      </c>
      <c r="O175" s="70">
        <f>SUM(O165:O174)</f>
        <v>0</v>
      </c>
      <c r="P175" s="73"/>
      <c r="Q175" s="81"/>
      <c r="R175" s="70">
        <f t="shared" ref="R175:AH175" si="111">SUM(R165:R174)</f>
        <v>0</v>
      </c>
      <c r="S175" s="70">
        <f t="shared" si="111"/>
        <v>0</v>
      </c>
      <c r="T175" s="70">
        <f t="shared" si="111"/>
        <v>0</v>
      </c>
      <c r="U175" s="70">
        <f t="shared" si="111"/>
        <v>0</v>
      </c>
      <c r="V175" s="70">
        <f t="shared" si="111"/>
        <v>0</v>
      </c>
      <c r="W175" s="70">
        <f t="shared" si="111"/>
        <v>0</v>
      </c>
      <c r="X175" s="70">
        <f t="shared" si="111"/>
        <v>0</v>
      </c>
      <c r="Y175" s="70">
        <f t="shared" si="111"/>
        <v>0</v>
      </c>
      <c r="Z175" s="70">
        <f t="shared" si="111"/>
        <v>0</v>
      </c>
      <c r="AA175" s="70">
        <f t="shared" si="111"/>
        <v>0</v>
      </c>
      <c r="AB175" s="70">
        <f t="shared" si="111"/>
        <v>0</v>
      </c>
      <c r="AC175" s="70">
        <f t="shared" si="111"/>
        <v>0</v>
      </c>
      <c r="AD175" s="70">
        <f t="shared" si="111"/>
        <v>0</v>
      </c>
      <c r="AE175" s="70">
        <f t="shared" si="111"/>
        <v>0</v>
      </c>
      <c r="AF175" s="70">
        <f t="shared" si="111"/>
        <v>0</v>
      </c>
      <c r="AG175" s="70">
        <f t="shared" si="111"/>
        <v>0</v>
      </c>
      <c r="AH175" s="70">
        <f t="shared" si="111"/>
        <v>0</v>
      </c>
      <c r="AI175" s="74">
        <f>IF(ISERROR(AH175/J175),0,AH175/J175)</f>
        <v>0</v>
      </c>
      <c r="AJ175" s="74">
        <f>IF(ISERROR(AH175/$AH$193),0,AH175/$AH$193)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>
      <c r="A176" s="182" t="s">
        <v>70</v>
      </c>
      <c r="B176" s="183"/>
      <c r="C176" s="183"/>
      <c r="D176" s="183"/>
      <c r="E176" s="184"/>
      <c r="F176" s="17"/>
      <c r="G176" s="18"/>
      <c r="H176" s="19"/>
      <c r="I176" s="19"/>
      <c r="J176" s="7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IF(ISERROR(AH177/$AH$193),"-",AH177/$AH$193)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5" customFormat="1" ht="12.75" hidden="1" customHeight="1" collapsed="1">
      <c r="A187" s="175" t="s">
        <v>71</v>
      </c>
      <c r="B187" s="177"/>
      <c r="C187" s="177"/>
      <c r="D187" s="177"/>
      <c r="E187" s="177"/>
      <c r="F187" s="177"/>
      <c r="G187" s="177"/>
      <c r="H187" s="177"/>
      <c r="I187" s="178"/>
      <c r="J187" s="70">
        <f>SUM(J177:J186)</f>
        <v>0</v>
      </c>
      <c r="K187" s="70">
        <f>SUM(K177:K186)</f>
        <v>0</v>
      </c>
      <c r="L187" s="80"/>
      <c r="M187" s="70">
        <f>SUM(M177:M186)</f>
        <v>0</v>
      </c>
      <c r="N187" s="70">
        <f>SUM(N177:N186)</f>
        <v>0</v>
      </c>
      <c r="O187" s="70">
        <f>SUM(O177:O186)</f>
        <v>0</v>
      </c>
      <c r="P187" s="73"/>
      <c r="Q187" s="81"/>
      <c r="R187" s="70">
        <f t="shared" ref="R187:AH187" si="119">SUM(R177:R186)</f>
        <v>0</v>
      </c>
      <c r="S187" s="70">
        <f t="shared" si="119"/>
        <v>0</v>
      </c>
      <c r="T187" s="70">
        <f t="shared" si="119"/>
        <v>0</v>
      </c>
      <c r="U187" s="70">
        <f t="shared" si="119"/>
        <v>0</v>
      </c>
      <c r="V187" s="70">
        <f t="shared" si="119"/>
        <v>0</v>
      </c>
      <c r="W187" s="70">
        <f t="shared" si="119"/>
        <v>0</v>
      </c>
      <c r="X187" s="70">
        <f t="shared" si="119"/>
        <v>0</v>
      </c>
      <c r="Y187" s="70">
        <f t="shared" si="119"/>
        <v>0</v>
      </c>
      <c r="Z187" s="70">
        <f t="shared" si="119"/>
        <v>0</v>
      </c>
      <c r="AA187" s="70">
        <f t="shared" si="119"/>
        <v>0</v>
      </c>
      <c r="AB187" s="70">
        <f t="shared" si="119"/>
        <v>0</v>
      </c>
      <c r="AC187" s="70">
        <f t="shared" si="119"/>
        <v>0</v>
      </c>
      <c r="AD187" s="70">
        <f t="shared" si="119"/>
        <v>0</v>
      </c>
      <c r="AE187" s="70">
        <f t="shared" si="119"/>
        <v>0</v>
      </c>
      <c r="AF187" s="70">
        <f t="shared" si="119"/>
        <v>0</v>
      </c>
      <c r="AG187" s="70">
        <f t="shared" si="119"/>
        <v>0</v>
      </c>
      <c r="AH187" s="70">
        <f t="shared" si="119"/>
        <v>0</v>
      </c>
      <c r="AI187" s="74">
        <f>IF(ISERROR(AH187/J187),0,AH187/J187)</f>
        <v>0</v>
      </c>
      <c r="AJ187" s="74">
        <f>IF(ISERROR(AH187/$AH$193),0,AH187/$AH$193)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136" t="s">
        <v>72</v>
      </c>
      <c r="B188" s="137"/>
      <c r="C188" s="137"/>
      <c r="D188" s="137"/>
      <c r="E188" s="138"/>
      <c r="F188" s="17"/>
      <c r="G188" s="18"/>
      <c r="H188" s="19"/>
      <c r="I188" s="19"/>
      <c r="J188" s="160">
        <v>49506799000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25.5" outlineLevel="1">
      <c r="A189" s="26">
        <v>1</v>
      </c>
      <c r="B189" s="26"/>
      <c r="C189" s="105" t="s">
        <v>181</v>
      </c>
      <c r="D189" s="55">
        <v>42887</v>
      </c>
      <c r="E189" s="65" t="s">
        <v>129</v>
      </c>
      <c r="F189" s="82" t="s">
        <v>130</v>
      </c>
      <c r="G189" s="63" t="s">
        <v>131</v>
      </c>
      <c r="H189" s="69"/>
      <c r="I189" s="2">
        <v>42735</v>
      </c>
      <c r="J189" s="191"/>
      <c r="K189" s="58">
        <v>44804632000</v>
      </c>
      <c r="L189" s="1" t="s">
        <v>161</v>
      </c>
      <c r="M189" s="57"/>
      <c r="N189" s="64"/>
      <c r="O189" s="57"/>
      <c r="P189" s="53"/>
      <c r="Q189" s="53"/>
      <c r="R189" s="31"/>
      <c r="S189" s="31"/>
      <c r="T189" s="58">
        <v>44804632000</v>
      </c>
      <c r="U189" s="32">
        <f>SUM(R189:T189)</f>
        <v>44804632000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 t="shared" ref="AH189:AH191" si="120">SUM(U189,Y189,AC189,AG189)</f>
        <v>44804632000</v>
      </c>
      <c r="AI189" s="33">
        <f>IF(ISERROR(AH189/J188),0,AH189/J188)</f>
        <v>0.90501977314267479</v>
      </c>
      <c r="AJ189" s="34">
        <f>IF(ISERROR(AH189/$AH$193),"-",AH189/$AH$193)</f>
        <v>0.99778259724020557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outlineLevel="1">
      <c r="A190" s="26">
        <v>2</v>
      </c>
      <c r="B190" s="26"/>
      <c r="C190" s="61"/>
      <c r="D190" s="62"/>
      <c r="E190" s="68"/>
      <c r="F190" s="63"/>
      <c r="G190" s="63"/>
      <c r="H190" s="11"/>
      <c r="I190" s="6"/>
      <c r="J190" s="191"/>
      <c r="K190" s="59">
        <f>339995595-16988677+25517639</f>
        <v>348524557</v>
      </c>
      <c r="L190" s="1" t="s">
        <v>148</v>
      </c>
      <c r="M190" s="57"/>
      <c r="N190" s="64"/>
      <c r="O190" s="57"/>
      <c r="P190" s="53"/>
      <c r="Q190" s="53"/>
      <c r="R190" s="31">
        <v>11266414</v>
      </c>
      <c r="S190" s="31">
        <v>48116154</v>
      </c>
      <c r="T190" s="31">
        <v>27362082</v>
      </c>
      <c r="U190" s="32">
        <f t="shared" ref="U190:U191" si="121">SUM(R190:T190)</f>
        <v>86744650</v>
      </c>
      <c r="V190" s="31"/>
      <c r="W190" s="31"/>
      <c r="X190" s="31"/>
      <c r="Y190" s="32">
        <f t="shared" ref="Y190:Y191" si="122">SUM(V190:X190)</f>
        <v>0</v>
      </c>
      <c r="Z190" s="31"/>
      <c r="AA190" s="31"/>
      <c r="AB190" s="31"/>
      <c r="AC190" s="32">
        <f t="shared" ref="AC190:AC191" si="123">SUM(Z190:AB190)</f>
        <v>0</v>
      </c>
      <c r="AD190" s="31"/>
      <c r="AE190" s="31">
        <v>0</v>
      </c>
      <c r="AF190" s="31">
        <v>0</v>
      </c>
      <c r="AG190" s="32">
        <f t="shared" ref="AG190:AG191" si="124">SUM(AD190:AF190)</f>
        <v>0</v>
      </c>
      <c r="AH190" s="32">
        <f t="shared" si="120"/>
        <v>86744650</v>
      </c>
      <c r="AI190" s="33">
        <f>IF(ISERROR(AH190/J188),0,AH190/J188)</f>
        <v>1.752176504079773E-3</v>
      </c>
      <c r="AJ190" s="34">
        <f>IF(ISERROR(AH190/$AH$193),"-",AH190/$AH$193)</f>
        <v>1.9317712993087992E-3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outlineLevel="1">
      <c r="A191" s="26">
        <v>3</v>
      </c>
      <c r="B191" s="26"/>
      <c r="C191" s="54"/>
      <c r="D191" s="55"/>
      <c r="E191" s="68"/>
      <c r="F191" s="63"/>
      <c r="G191" s="63"/>
      <c r="H191" s="6"/>
      <c r="I191" s="6"/>
      <c r="J191" s="191"/>
      <c r="K191" s="59">
        <f>242078544+6426000+35078697</f>
        <v>283583241</v>
      </c>
      <c r="L191" s="1" t="s">
        <v>147</v>
      </c>
      <c r="M191" s="57"/>
      <c r="N191" s="64"/>
      <c r="O191" s="57"/>
      <c r="P191" s="53"/>
      <c r="Q191" s="53"/>
      <c r="R191" s="31"/>
      <c r="S191" s="31">
        <v>4374949</v>
      </c>
      <c r="T191" s="31">
        <v>8451104</v>
      </c>
      <c r="U191" s="32">
        <f t="shared" si="121"/>
        <v>12826053</v>
      </c>
      <c r="V191" s="31"/>
      <c r="W191" s="31"/>
      <c r="X191" s="31"/>
      <c r="Y191" s="32">
        <f t="shared" si="122"/>
        <v>0</v>
      </c>
      <c r="Z191" s="31"/>
      <c r="AA191" s="31"/>
      <c r="AB191" s="31"/>
      <c r="AC191" s="32">
        <f t="shared" si="123"/>
        <v>0</v>
      </c>
      <c r="AD191" s="31"/>
      <c r="AE191" s="31">
        <v>0</v>
      </c>
      <c r="AF191" s="31">
        <v>0</v>
      </c>
      <c r="AG191" s="32">
        <f t="shared" si="124"/>
        <v>0</v>
      </c>
      <c r="AH191" s="32">
        <f t="shared" si="120"/>
        <v>12826053</v>
      </c>
      <c r="AI191" s="33">
        <f>IF(ISERROR(AH191/J188),0,AH191/J188)</f>
        <v>2.5907659673169337E-4</v>
      </c>
      <c r="AJ191" s="34">
        <f>IF(ISERROR(AH191/$AH$193),"-",AH191/$AH$193)</f>
        <v>2.8563146048561519E-4</v>
      </c>
    </row>
    <row r="192" spans="1:44" s="75" customFormat="1">
      <c r="A192" s="139" t="s">
        <v>73</v>
      </c>
      <c r="B192" s="140"/>
      <c r="C192" s="140"/>
      <c r="D192" s="140"/>
      <c r="E192" s="140"/>
      <c r="F192" s="140"/>
      <c r="G192" s="140"/>
      <c r="H192" s="140"/>
      <c r="I192" s="141"/>
      <c r="J192" s="114">
        <f>J188</f>
        <v>49506799000</v>
      </c>
      <c r="K192" s="114">
        <f>SUM(K189:K191)</f>
        <v>45436739798</v>
      </c>
      <c r="L192" s="127"/>
      <c r="M192" s="114">
        <f>SUM(M189:M191)</f>
        <v>0</v>
      </c>
      <c r="N192" s="114">
        <f>SUM(N189:N191)</f>
        <v>0</v>
      </c>
      <c r="O192" s="114">
        <f>SUM(O189:O191)</f>
        <v>0</v>
      </c>
      <c r="P192" s="116"/>
      <c r="Q192" s="117"/>
      <c r="R192" s="114">
        <f t="shared" ref="R192:AH192" si="125">SUM(R189:R191)</f>
        <v>11266414</v>
      </c>
      <c r="S192" s="114">
        <f t="shared" si="125"/>
        <v>52491103</v>
      </c>
      <c r="T192" s="114">
        <f t="shared" si="125"/>
        <v>44840445186</v>
      </c>
      <c r="U192" s="114">
        <f t="shared" si="125"/>
        <v>44904202703</v>
      </c>
      <c r="V192" s="114">
        <f t="shared" si="125"/>
        <v>0</v>
      </c>
      <c r="W192" s="114">
        <f t="shared" si="125"/>
        <v>0</v>
      </c>
      <c r="X192" s="114">
        <f t="shared" si="125"/>
        <v>0</v>
      </c>
      <c r="Y192" s="114">
        <f t="shared" si="125"/>
        <v>0</v>
      </c>
      <c r="Z192" s="114">
        <f t="shared" si="125"/>
        <v>0</v>
      </c>
      <c r="AA192" s="114">
        <f t="shared" si="125"/>
        <v>0</v>
      </c>
      <c r="AB192" s="114">
        <f t="shared" si="125"/>
        <v>0</v>
      </c>
      <c r="AC192" s="114">
        <f t="shared" si="125"/>
        <v>0</v>
      </c>
      <c r="AD192" s="114">
        <f t="shared" si="125"/>
        <v>0</v>
      </c>
      <c r="AE192" s="114">
        <f t="shared" si="125"/>
        <v>0</v>
      </c>
      <c r="AF192" s="114">
        <f t="shared" si="125"/>
        <v>0</v>
      </c>
      <c r="AG192" s="114">
        <f t="shared" si="125"/>
        <v>0</v>
      </c>
      <c r="AH192" s="114">
        <f t="shared" si="125"/>
        <v>44904202703</v>
      </c>
      <c r="AI192" s="118">
        <f>IF(ISERROR(AH192/J192),0,AH192/J192)</f>
        <v>0.9070310262434863</v>
      </c>
      <c r="AJ192" s="118">
        <f>IF(ISERROR(AH192/$AH$193),0,AH192/$AH$193)</f>
        <v>1</v>
      </c>
      <c r="AK192" s="12"/>
      <c r="AL192" s="12"/>
      <c r="AM192" s="12"/>
      <c r="AN192" s="12"/>
      <c r="AO192" s="12"/>
      <c r="AP192" s="12"/>
      <c r="AQ192" s="12"/>
      <c r="AR192" s="12"/>
    </row>
    <row r="193" spans="1:44" s="71" customFormat="1" ht="15" customHeight="1">
      <c r="A193" s="142" t="str">
        <f>"TOTAL ASIG."&amp;" "&amp;$A$5</f>
        <v>TOTAL ASIG. 24-03-010 "Programa Bonificación Ley Nº 20.595"</v>
      </c>
      <c r="B193" s="143"/>
      <c r="C193" s="143"/>
      <c r="D193" s="143"/>
      <c r="E193" s="143"/>
      <c r="F193" s="143"/>
      <c r="G193" s="143"/>
      <c r="H193" s="143"/>
      <c r="I193" s="144"/>
      <c r="J193" s="119">
        <f>SUM(J19,J31,J43,J55,J67,J79,J91,J103,J115,J127,J139,J151,J163,J175,J187,J192)</f>
        <v>49506799000</v>
      </c>
      <c r="K193" s="119">
        <f>+K19+K31+K43+K55+K67+K79+K91+K103+K115+K127+K139+K151+K187+K163+K175+K192</f>
        <v>45436739798</v>
      </c>
      <c r="L193" s="120"/>
      <c r="M193" s="119">
        <f>+M19+M31+M43+M55+M67+M79+M91+M103+M115+M127+M139+M151+M187+M163+M175+M192</f>
        <v>0</v>
      </c>
      <c r="N193" s="119">
        <f>+N19+N31+N43+N55+N67+N79+N91+N103+N115+N127+N139+N151+N187+N163+N175+N192</f>
        <v>0</v>
      </c>
      <c r="O193" s="119">
        <f>+O19+O31+O43+O55+O67+O79+O91+O103+O115+O127+O139+O151+O187+O163+O175+O192</f>
        <v>0</v>
      </c>
      <c r="P193" s="121"/>
      <c r="Q193" s="128"/>
      <c r="R193" s="119">
        <f t="shared" ref="R193:AH193" si="126">+R19+R31+R43+R55+R67+R79+R91+R103+R115+R127+R139+R151+R187+R163+R175+R192</f>
        <v>11266414</v>
      </c>
      <c r="S193" s="119">
        <f t="shared" si="126"/>
        <v>52491103</v>
      </c>
      <c r="T193" s="119">
        <f t="shared" si="126"/>
        <v>44840445186</v>
      </c>
      <c r="U193" s="119">
        <f t="shared" si="126"/>
        <v>44904202703</v>
      </c>
      <c r="V193" s="119">
        <f t="shared" si="126"/>
        <v>0</v>
      </c>
      <c r="W193" s="119">
        <f t="shared" si="126"/>
        <v>0</v>
      </c>
      <c r="X193" s="119">
        <f t="shared" si="126"/>
        <v>0</v>
      </c>
      <c r="Y193" s="119">
        <f t="shared" si="126"/>
        <v>0</v>
      </c>
      <c r="Z193" s="119">
        <f t="shared" si="126"/>
        <v>0</v>
      </c>
      <c r="AA193" s="119">
        <f t="shared" si="126"/>
        <v>0</v>
      </c>
      <c r="AB193" s="119">
        <f t="shared" si="126"/>
        <v>0</v>
      </c>
      <c r="AC193" s="119">
        <f t="shared" si="126"/>
        <v>0</v>
      </c>
      <c r="AD193" s="119">
        <f t="shared" si="126"/>
        <v>0</v>
      </c>
      <c r="AE193" s="119">
        <f t="shared" si="126"/>
        <v>0</v>
      </c>
      <c r="AF193" s="119">
        <f t="shared" si="126"/>
        <v>0</v>
      </c>
      <c r="AG193" s="119">
        <f t="shared" si="126"/>
        <v>0</v>
      </c>
      <c r="AH193" s="119">
        <f t="shared" si="126"/>
        <v>44904202703</v>
      </c>
      <c r="AI193" s="123">
        <f>IF(ISERROR(AH193/J193),0,AH193/J193)</f>
        <v>0.9070310262434863</v>
      </c>
      <c r="AJ193" s="123">
        <f>IF(ISERROR(AH193/$AH$193),0,AH193/$AH$193)</f>
        <v>1</v>
      </c>
      <c r="AK193" s="15"/>
      <c r="AL193" s="15"/>
      <c r="AM193" s="15"/>
      <c r="AN193" s="15"/>
      <c r="AO193" s="15"/>
      <c r="AP193" s="15"/>
      <c r="AQ193" s="15"/>
      <c r="AR193" s="15"/>
    </row>
    <row r="194" spans="1:44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  <c r="AK194" s="12"/>
      <c r="AL194" s="12"/>
      <c r="AM194" s="12"/>
      <c r="AN194" s="12"/>
      <c r="AO194" s="12"/>
      <c r="AP194" s="12"/>
      <c r="AQ194" s="12"/>
      <c r="AR194" s="12"/>
    </row>
    <row r="195" spans="1:44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  <c r="AK197" s="12"/>
      <c r="AL197" s="12"/>
      <c r="AM197" s="12"/>
      <c r="AN197" s="12"/>
      <c r="AO197" s="12"/>
      <c r="AP197" s="12"/>
      <c r="AQ197" s="12"/>
      <c r="AR197" s="12"/>
    </row>
    <row r="198" spans="1:44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  <row r="209" spans="1:32">
      <c r="A209" s="15"/>
      <c r="J209" s="46"/>
      <c r="R209" s="46"/>
      <c r="S209" s="46"/>
      <c r="T209" s="46"/>
      <c r="V209" s="46"/>
      <c r="W209" s="46"/>
      <c r="X209" s="46"/>
      <c r="Z209" s="46"/>
      <c r="AA209" s="46"/>
      <c r="AB209" s="46"/>
      <c r="AD209" s="46"/>
      <c r="AE209" s="46"/>
      <c r="AF209" s="46"/>
    </row>
    <row r="210" spans="1:32">
      <c r="A210" s="15"/>
      <c r="J210" s="46"/>
      <c r="R210" s="46"/>
      <c r="S210" s="46"/>
      <c r="T210" s="46"/>
      <c r="V210" s="46"/>
      <c r="W210" s="46"/>
      <c r="X210" s="46"/>
      <c r="Z210" s="46"/>
      <c r="AA210" s="46"/>
      <c r="AB210" s="46"/>
      <c r="AD210" s="46"/>
      <c r="AE210" s="46"/>
      <c r="AF210" s="46"/>
    </row>
  </sheetData>
  <mergeCells count="62">
    <mergeCell ref="A188:E188"/>
    <mergeCell ref="A192:I192"/>
    <mergeCell ref="A193:I193"/>
    <mergeCell ref="J188:J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91 P129 O128:O138 O140:O150 O152:O162 O164:O174 O176:O186 O116:O126 O56:O66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L45:L54 E45:G54 P33:Q42 L33:L42 E33:G42 P21:Q30 L21:L30 E21:G30 P9:Q18 L9:L18 N57:N58 C59:C66 E189:G191 P69:Q78 L69:L78 E69:G78 P81:Q90 L81:L90 E81:G90 P93:Q102 L93:L102 E93:G102 P105:Q114 N189:N191 P189:Q191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P45:Q54 L106:L114 L59:L66 E105:G114">
      <formula1>255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>
      <formula1>42005</formula1>
    </dataValidation>
    <dataValidation type="textLength" operator="lessThanOrEqual" allowBlank="1" showInputMessage="1" showErrorMessage="1" sqref="K105:K114 K69:K78 K21:K30 K9:K18 K189:K191 K45:K54 K57:K66 K81:K90 K153:K162 K117:K126 K165:K174 K33:K42 K93:K102 K129:K138 K177:K186 K141:K150 T189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AD189:AF191 V117:X126 Z189:AB191 V189:X191 M118:N126 M189:M191 M106:N114 M59:N66 R189:S191 T190:T191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4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208"/>
  <sheetViews>
    <sheetView zoomScaleNormal="100" workbookViewId="0">
      <pane xSplit="5" ySplit="7" topLeftCell="F18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U199" sqref="U199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customWidth="1"/>
    <col min="14" max="14" width="9.140625" style="16" customWidth="1"/>
    <col min="15" max="15" width="13" style="16" customWidth="1"/>
    <col min="16" max="16" width="10.5703125" style="16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83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10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10" t="s">
        <v>22</v>
      </c>
      <c r="D7" s="156"/>
      <c r="E7" s="153"/>
      <c r="F7" s="156"/>
      <c r="G7" s="153"/>
      <c r="H7" s="111" t="s">
        <v>23</v>
      </c>
      <c r="I7" s="111" t="s">
        <v>24</v>
      </c>
      <c r="J7" s="159"/>
      <c r="K7" s="159"/>
      <c r="L7" s="153"/>
      <c r="M7" s="112" t="s">
        <v>25</v>
      </c>
      <c r="N7" s="112" t="s">
        <v>26</v>
      </c>
      <c r="O7" s="112" t="s">
        <v>27</v>
      </c>
      <c r="P7" s="153"/>
      <c r="Q7" s="156"/>
      <c r="R7" s="112" t="s">
        <v>28</v>
      </c>
      <c r="S7" s="112" t="s">
        <v>29</v>
      </c>
      <c r="T7" s="112" t="s">
        <v>30</v>
      </c>
      <c r="U7" s="159"/>
      <c r="V7" s="112" t="s">
        <v>31</v>
      </c>
      <c r="W7" s="112" t="s">
        <v>32</v>
      </c>
      <c r="X7" s="112" t="s">
        <v>33</v>
      </c>
      <c r="Y7" s="159"/>
      <c r="Z7" s="112" t="s">
        <v>34</v>
      </c>
      <c r="AA7" s="112" t="s">
        <v>35</v>
      </c>
      <c r="AB7" s="112" t="s">
        <v>36</v>
      </c>
      <c r="AC7" s="159"/>
      <c r="AD7" s="112" t="s">
        <v>37</v>
      </c>
      <c r="AE7" s="112" t="s">
        <v>38</v>
      </c>
      <c r="AF7" s="112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>
      <c r="A8" s="150" t="s">
        <v>42</v>
      </c>
      <c r="B8" s="151"/>
      <c r="C8" s="151"/>
      <c r="D8" s="151"/>
      <c r="E8" s="152"/>
      <c r="F8" s="17"/>
      <c r="G8" s="18"/>
      <c r="H8" s="19"/>
      <c r="I8" s="19"/>
      <c r="J8" s="7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 t="str">
        <f t="shared" ref="AJ9:AJ18" si="1">IF(ISERROR(AH9/$AH$191),"-",AH9/$AH$191)</f>
        <v>-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 t="str">
        <f t="shared" si="1"/>
        <v>-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 t="str">
        <f t="shared" si="1"/>
        <v>-</v>
      </c>
    </row>
    <row r="12" spans="1:44" ht="12.75" hidden="1" customHeight="1" outlineLevel="1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 t="str">
        <f t="shared" si="1"/>
        <v>-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 t="str">
        <f t="shared" si="1"/>
        <v>-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 t="str">
        <f t="shared" si="1"/>
        <v>-</v>
      </c>
    </row>
    <row r="15" spans="1:44" ht="12.75" hidden="1" customHeight="1" outlineLevel="1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 t="str">
        <f t="shared" si="1"/>
        <v>-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 t="str">
        <f t="shared" si="1"/>
        <v>-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 t="str">
        <f t="shared" si="1"/>
        <v>-</v>
      </c>
    </row>
    <row r="18" spans="1:44" ht="12.75" hidden="1" customHeight="1" outlineLevel="1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 t="str">
        <f t="shared" si="1"/>
        <v>-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hidden="1" customHeight="1" collapsed="1">
      <c r="A19" s="139" t="s">
        <v>43</v>
      </c>
      <c r="B19" s="145"/>
      <c r="C19" s="140"/>
      <c r="D19" s="140"/>
      <c r="E19" s="140"/>
      <c r="F19" s="140"/>
      <c r="G19" s="140"/>
      <c r="H19" s="140"/>
      <c r="I19" s="141"/>
      <c r="J19" s="114">
        <f>SUM(J9:J18)</f>
        <v>0</v>
      </c>
      <c r="K19" s="114">
        <f>SUM(K9:K18)</f>
        <v>0</v>
      </c>
      <c r="L19" s="115"/>
      <c r="M19" s="114">
        <f>SUM(M9:M18)</f>
        <v>0</v>
      </c>
      <c r="N19" s="114">
        <f>SUM(N9:N18)</f>
        <v>0</v>
      </c>
      <c r="O19" s="114">
        <f>SUM(O9:O18)</f>
        <v>0</v>
      </c>
      <c r="P19" s="116"/>
      <c r="Q19" s="117"/>
      <c r="R19" s="114">
        <f t="shared" ref="R19:AH19" si="7">SUM(R9:R18)</f>
        <v>0</v>
      </c>
      <c r="S19" s="114">
        <f t="shared" si="7"/>
        <v>0</v>
      </c>
      <c r="T19" s="114">
        <f t="shared" si="7"/>
        <v>0</v>
      </c>
      <c r="U19" s="114">
        <f>SUM(U9:U18)</f>
        <v>0</v>
      </c>
      <c r="V19" s="114">
        <f t="shared" si="7"/>
        <v>0</v>
      </c>
      <c r="W19" s="114">
        <f t="shared" si="7"/>
        <v>0</v>
      </c>
      <c r="X19" s="114">
        <f t="shared" si="7"/>
        <v>0</v>
      </c>
      <c r="Y19" s="114">
        <f t="shared" si="7"/>
        <v>0</v>
      </c>
      <c r="Z19" s="114">
        <f t="shared" si="7"/>
        <v>0</v>
      </c>
      <c r="AA19" s="114">
        <f t="shared" si="7"/>
        <v>0</v>
      </c>
      <c r="AB19" s="114">
        <f t="shared" si="7"/>
        <v>0</v>
      </c>
      <c r="AC19" s="114">
        <f t="shared" si="7"/>
        <v>0</v>
      </c>
      <c r="AD19" s="114">
        <f t="shared" si="7"/>
        <v>0</v>
      </c>
      <c r="AE19" s="114">
        <f t="shared" si="7"/>
        <v>0</v>
      </c>
      <c r="AF19" s="114">
        <f t="shared" si="7"/>
        <v>0</v>
      </c>
      <c r="AG19" s="114">
        <f t="shared" si="7"/>
        <v>0</v>
      </c>
      <c r="AH19" s="114">
        <f t="shared" si="7"/>
        <v>0</v>
      </c>
      <c r="AI19" s="118">
        <f>IF(ISERROR(AH19/J19),0,AH19/J19)</f>
        <v>0</v>
      </c>
      <c r="AJ19" s="118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>
      <c r="A20" s="136" t="s">
        <v>44</v>
      </c>
      <c r="B20" s="137"/>
      <c r="C20" s="137"/>
      <c r="D20" s="137"/>
      <c r="E20" s="138"/>
      <c r="F20" s="17"/>
      <c r="G20" s="18"/>
      <c r="H20" s="19"/>
      <c r="I20" s="19"/>
      <c r="J20" s="7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 t="str">
        <f t="shared" ref="AJ21:AJ30" si="9">IF(ISERROR(AH21/$AH$191),"-",AH21/$AH$191)</f>
        <v>-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 t="str">
        <f t="shared" si="9"/>
        <v>-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 t="str">
        <f t="shared" si="9"/>
        <v>-</v>
      </c>
    </row>
    <row r="24" spans="1:44" ht="12.75" hidden="1" customHeight="1" outlineLevel="1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 t="str">
        <f t="shared" si="9"/>
        <v>-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 t="str">
        <f t="shared" si="9"/>
        <v>-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 t="str">
        <f t="shared" si="9"/>
        <v>-</v>
      </c>
    </row>
    <row r="27" spans="1:44" ht="12.75" hidden="1" customHeight="1" outlineLevel="1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 t="str">
        <f t="shared" si="9"/>
        <v>-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 t="str">
        <f t="shared" si="9"/>
        <v>-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 t="str">
        <f t="shared" si="9"/>
        <v>-</v>
      </c>
    </row>
    <row r="30" spans="1:44" ht="12.75" hidden="1" customHeight="1" outlineLevel="1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 t="str">
        <f t="shared" si="9"/>
        <v>-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hidden="1" customHeight="1" collapsed="1">
      <c r="A31" s="139" t="s">
        <v>45</v>
      </c>
      <c r="B31" s="145"/>
      <c r="C31" s="140"/>
      <c r="D31" s="140"/>
      <c r="E31" s="140"/>
      <c r="F31" s="140"/>
      <c r="G31" s="140"/>
      <c r="H31" s="140"/>
      <c r="I31" s="141"/>
      <c r="J31" s="114">
        <f>SUM(J21:J30)</f>
        <v>0</v>
      </c>
      <c r="K31" s="114">
        <f>SUM(K21:K30)</f>
        <v>0</v>
      </c>
      <c r="L31" s="115"/>
      <c r="M31" s="114">
        <f>SUM(M21:M30)</f>
        <v>0</v>
      </c>
      <c r="N31" s="114">
        <f>SUM(N21:N30)</f>
        <v>0</v>
      </c>
      <c r="O31" s="114">
        <f>SUM(O21:O30)</f>
        <v>0</v>
      </c>
      <c r="P31" s="116"/>
      <c r="Q31" s="117"/>
      <c r="R31" s="114">
        <f t="shared" ref="R31:AH31" si="15">SUM(R21:R30)</f>
        <v>0</v>
      </c>
      <c r="S31" s="114">
        <f t="shared" si="15"/>
        <v>0</v>
      </c>
      <c r="T31" s="114">
        <f t="shared" si="15"/>
        <v>0</v>
      </c>
      <c r="U31" s="114">
        <f t="shared" si="15"/>
        <v>0</v>
      </c>
      <c r="V31" s="114">
        <f t="shared" si="15"/>
        <v>0</v>
      </c>
      <c r="W31" s="114">
        <f t="shared" si="15"/>
        <v>0</v>
      </c>
      <c r="X31" s="114">
        <f t="shared" si="15"/>
        <v>0</v>
      </c>
      <c r="Y31" s="114">
        <f t="shared" si="15"/>
        <v>0</v>
      </c>
      <c r="Z31" s="114">
        <f t="shared" si="15"/>
        <v>0</v>
      </c>
      <c r="AA31" s="114">
        <f t="shared" si="15"/>
        <v>0</v>
      </c>
      <c r="AB31" s="114">
        <f t="shared" si="15"/>
        <v>0</v>
      </c>
      <c r="AC31" s="114">
        <f t="shared" si="15"/>
        <v>0</v>
      </c>
      <c r="AD31" s="114">
        <f t="shared" si="15"/>
        <v>0</v>
      </c>
      <c r="AE31" s="114">
        <f t="shared" si="15"/>
        <v>0</v>
      </c>
      <c r="AF31" s="114">
        <f t="shared" si="15"/>
        <v>0</v>
      </c>
      <c r="AG31" s="114">
        <f t="shared" si="15"/>
        <v>0</v>
      </c>
      <c r="AH31" s="114">
        <f t="shared" si="15"/>
        <v>0</v>
      </c>
      <c r="AI31" s="118">
        <f>IF(ISERROR(AH31/J31),0,AH31/J31)</f>
        <v>0</v>
      </c>
      <c r="AJ31" s="118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>
      <c r="A32" s="136" t="s">
        <v>46</v>
      </c>
      <c r="B32" s="137"/>
      <c r="C32" s="137"/>
      <c r="D32" s="137"/>
      <c r="E32" s="138"/>
      <c r="F32" s="17"/>
      <c r="G32" s="18"/>
      <c r="H32" s="19"/>
      <c r="I32" s="19"/>
      <c r="J32" s="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 t="str">
        <f t="shared" ref="AJ33:AJ42" si="17">IF(ISERROR(AH33/$AH$191),"-",AH33/$AH$191)</f>
        <v>-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 t="str">
        <f t="shared" si="17"/>
        <v>-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 t="str">
        <f t="shared" si="17"/>
        <v>-</v>
      </c>
    </row>
    <row r="36" spans="1:44" ht="12.75" hidden="1" customHeight="1" outlineLevel="1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 t="str">
        <f t="shared" si="17"/>
        <v>-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 t="str">
        <f t="shared" si="17"/>
        <v>-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 t="str">
        <f t="shared" si="17"/>
        <v>-</v>
      </c>
    </row>
    <row r="39" spans="1:44" ht="12.75" hidden="1" customHeight="1" outlineLevel="1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 t="str">
        <f t="shared" si="17"/>
        <v>-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 t="str">
        <f t="shared" si="17"/>
        <v>-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 t="str">
        <f t="shared" si="17"/>
        <v>-</v>
      </c>
    </row>
    <row r="42" spans="1:44" ht="12.75" hidden="1" customHeight="1" outlineLevel="1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 t="str">
        <f t="shared" si="17"/>
        <v>-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hidden="1" customHeight="1" collapsed="1">
      <c r="A43" s="139" t="s">
        <v>47</v>
      </c>
      <c r="B43" s="145"/>
      <c r="C43" s="140"/>
      <c r="D43" s="140"/>
      <c r="E43" s="140"/>
      <c r="F43" s="140"/>
      <c r="G43" s="140"/>
      <c r="H43" s="140"/>
      <c r="I43" s="141"/>
      <c r="J43" s="114">
        <f>SUM(J33:J42)</f>
        <v>0</v>
      </c>
      <c r="K43" s="114">
        <f>SUM(K33:K42)</f>
        <v>0</v>
      </c>
      <c r="L43" s="115"/>
      <c r="M43" s="114">
        <f>SUM(M33:M42)</f>
        <v>0</v>
      </c>
      <c r="N43" s="114">
        <f>SUM(N33:N42)</f>
        <v>0</v>
      </c>
      <c r="O43" s="114">
        <f>SUM(O33:O42)</f>
        <v>0</v>
      </c>
      <c r="P43" s="116"/>
      <c r="Q43" s="117"/>
      <c r="R43" s="114">
        <f t="shared" ref="R43:AH43" si="23">SUM(R33:R42)</f>
        <v>0</v>
      </c>
      <c r="S43" s="114">
        <f t="shared" si="23"/>
        <v>0</v>
      </c>
      <c r="T43" s="114">
        <f t="shared" si="23"/>
        <v>0</v>
      </c>
      <c r="U43" s="114">
        <f t="shared" si="23"/>
        <v>0</v>
      </c>
      <c r="V43" s="114">
        <f t="shared" si="23"/>
        <v>0</v>
      </c>
      <c r="W43" s="114">
        <f t="shared" si="23"/>
        <v>0</v>
      </c>
      <c r="X43" s="114">
        <f t="shared" si="23"/>
        <v>0</v>
      </c>
      <c r="Y43" s="114">
        <f t="shared" si="23"/>
        <v>0</v>
      </c>
      <c r="Z43" s="114">
        <f t="shared" si="23"/>
        <v>0</v>
      </c>
      <c r="AA43" s="114">
        <f t="shared" si="23"/>
        <v>0</v>
      </c>
      <c r="AB43" s="114">
        <f t="shared" si="23"/>
        <v>0</v>
      </c>
      <c r="AC43" s="114">
        <f t="shared" si="23"/>
        <v>0</v>
      </c>
      <c r="AD43" s="114">
        <f t="shared" si="23"/>
        <v>0</v>
      </c>
      <c r="AE43" s="114">
        <f t="shared" si="23"/>
        <v>0</v>
      </c>
      <c r="AF43" s="114">
        <f t="shared" si="23"/>
        <v>0</v>
      </c>
      <c r="AG43" s="114">
        <f t="shared" si="23"/>
        <v>0</v>
      </c>
      <c r="AH43" s="114">
        <f t="shared" si="23"/>
        <v>0</v>
      </c>
      <c r="AI43" s="118">
        <f>IF(ISERROR(AH43/J43),0,AH43/J43)</f>
        <v>0</v>
      </c>
      <c r="AJ43" s="118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>
      <c r="A44" s="136" t="s">
        <v>48</v>
      </c>
      <c r="B44" s="137"/>
      <c r="C44" s="137"/>
      <c r="D44" s="137"/>
      <c r="E44" s="138"/>
      <c r="F44" s="17"/>
      <c r="G44" s="18"/>
      <c r="H44" s="19"/>
      <c r="I44" s="19"/>
      <c r="J44" s="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 t="str">
        <f t="shared" ref="AJ45:AJ54" si="25">IF(ISERROR(AH45/$AH$191),"-",AH45/$AH$191)</f>
        <v>-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 t="str">
        <f t="shared" si="25"/>
        <v>-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 t="str">
        <f t="shared" si="25"/>
        <v>-</v>
      </c>
    </row>
    <row r="48" spans="1:44" ht="12.75" hidden="1" customHeight="1" outlineLevel="1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 t="str">
        <f t="shared" si="25"/>
        <v>-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 t="str">
        <f t="shared" si="25"/>
        <v>-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 t="str">
        <f t="shared" si="25"/>
        <v>-</v>
      </c>
    </row>
    <row r="51" spans="1:44" ht="12.75" hidden="1" customHeight="1" outlineLevel="1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 t="str">
        <f t="shared" si="25"/>
        <v>-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 t="str">
        <f t="shared" si="25"/>
        <v>-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 t="str">
        <f t="shared" si="25"/>
        <v>-</v>
      </c>
    </row>
    <row r="54" spans="1:44" ht="12.75" hidden="1" customHeight="1" outlineLevel="1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 t="str">
        <f t="shared" si="25"/>
        <v>-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hidden="1" customHeight="1" collapsed="1">
      <c r="A55" s="139" t="s">
        <v>49</v>
      </c>
      <c r="B55" s="145"/>
      <c r="C55" s="140"/>
      <c r="D55" s="140"/>
      <c r="E55" s="140"/>
      <c r="F55" s="140"/>
      <c r="G55" s="140"/>
      <c r="H55" s="140"/>
      <c r="I55" s="141"/>
      <c r="J55" s="114">
        <f>SUM(J45:J54)</f>
        <v>0</v>
      </c>
      <c r="K55" s="114">
        <f>SUM(K45:K54)</f>
        <v>0</v>
      </c>
      <c r="L55" s="115"/>
      <c r="M55" s="114">
        <f>SUM(M45:M54)</f>
        <v>0</v>
      </c>
      <c r="N55" s="114">
        <f>SUM(N45:N54)</f>
        <v>0</v>
      </c>
      <c r="O55" s="114">
        <f>SUM(O45:O54)</f>
        <v>0</v>
      </c>
      <c r="P55" s="116"/>
      <c r="Q55" s="117"/>
      <c r="R55" s="114">
        <f t="shared" ref="R55:AH55" si="31">SUM(R45:R54)</f>
        <v>0</v>
      </c>
      <c r="S55" s="114">
        <f t="shared" si="31"/>
        <v>0</v>
      </c>
      <c r="T55" s="114">
        <f t="shared" si="31"/>
        <v>0</v>
      </c>
      <c r="U55" s="114">
        <f t="shared" si="31"/>
        <v>0</v>
      </c>
      <c r="V55" s="114">
        <f t="shared" si="31"/>
        <v>0</v>
      </c>
      <c r="W55" s="114">
        <f t="shared" si="31"/>
        <v>0</v>
      </c>
      <c r="X55" s="114">
        <f t="shared" si="31"/>
        <v>0</v>
      </c>
      <c r="Y55" s="114">
        <f t="shared" si="31"/>
        <v>0</v>
      </c>
      <c r="Z55" s="114">
        <f t="shared" si="31"/>
        <v>0</v>
      </c>
      <c r="AA55" s="114">
        <f t="shared" si="31"/>
        <v>0</v>
      </c>
      <c r="AB55" s="114">
        <f t="shared" si="31"/>
        <v>0</v>
      </c>
      <c r="AC55" s="114">
        <f t="shared" si="31"/>
        <v>0</v>
      </c>
      <c r="AD55" s="114">
        <f t="shared" si="31"/>
        <v>0</v>
      </c>
      <c r="AE55" s="114">
        <f t="shared" si="31"/>
        <v>0</v>
      </c>
      <c r="AF55" s="114">
        <f t="shared" si="31"/>
        <v>0</v>
      </c>
      <c r="AG55" s="114">
        <f t="shared" si="31"/>
        <v>0</v>
      </c>
      <c r="AH55" s="114">
        <f t="shared" si="31"/>
        <v>0</v>
      </c>
      <c r="AI55" s="118">
        <f>IF(ISERROR(AH55/J55),0,AH55/J55)</f>
        <v>0</v>
      </c>
      <c r="AJ55" s="118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>
      <c r="A56" s="136" t="s">
        <v>50</v>
      </c>
      <c r="B56" s="137"/>
      <c r="C56" s="137"/>
      <c r="D56" s="137"/>
      <c r="E56" s="138"/>
      <c r="F56" s="17"/>
      <c r="G56" s="18"/>
      <c r="H56" s="19"/>
      <c r="I56" s="19"/>
      <c r="J56" s="7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6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 t="str">
        <f t="shared" ref="AJ57:AJ66" si="33">IF(ISERROR(AH57/$AH$191),"-",AH57/$AH$191)</f>
        <v>-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6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 t="str">
        <f t="shared" si="33"/>
        <v>-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 t="str">
        <f t="shared" si="33"/>
        <v>-</v>
      </c>
    </row>
    <row r="60" spans="1:44" ht="12.75" hidden="1" customHeight="1" outlineLevel="1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 t="str">
        <f t="shared" si="33"/>
        <v>-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 t="str">
        <f t="shared" si="33"/>
        <v>-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 t="str">
        <f t="shared" si="33"/>
        <v>-</v>
      </c>
    </row>
    <row r="63" spans="1:44" ht="12.75" hidden="1" customHeight="1" outlineLevel="1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 t="str">
        <f t="shared" si="33"/>
        <v>-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 t="str">
        <f t="shared" si="33"/>
        <v>-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 t="str">
        <f t="shared" si="33"/>
        <v>-</v>
      </c>
    </row>
    <row r="66" spans="1:44" ht="12.75" hidden="1" customHeight="1" outlineLevel="1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 t="str">
        <f t="shared" si="33"/>
        <v>-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hidden="1" customHeight="1" collapsed="1">
      <c r="A67" s="139" t="s">
        <v>51</v>
      </c>
      <c r="B67" s="145"/>
      <c r="C67" s="140"/>
      <c r="D67" s="140"/>
      <c r="E67" s="140"/>
      <c r="F67" s="140"/>
      <c r="G67" s="140"/>
      <c r="H67" s="140"/>
      <c r="I67" s="141"/>
      <c r="J67" s="114">
        <f>SUM(J57:J66)</f>
        <v>0</v>
      </c>
      <c r="K67" s="114">
        <f>SUM(K57:K66)</f>
        <v>0</v>
      </c>
      <c r="L67" s="115"/>
      <c r="M67" s="114">
        <f>SUM(M57:M66)</f>
        <v>0</v>
      </c>
      <c r="N67" s="114">
        <f>SUM(N57:N66)</f>
        <v>0</v>
      </c>
      <c r="O67" s="114">
        <f>SUM(O57:O66)</f>
        <v>0</v>
      </c>
      <c r="P67" s="116"/>
      <c r="Q67" s="117"/>
      <c r="R67" s="114">
        <f t="shared" ref="R67:AH67" si="39">SUM(R57:R66)</f>
        <v>0</v>
      </c>
      <c r="S67" s="114">
        <f t="shared" si="39"/>
        <v>0</v>
      </c>
      <c r="T67" s="114">
        <f t="shared" si="39"/>
        <v>0</v>
      </c>
      <c r="U67" s="114">
        <f t="shared" si="39"/>
        <v>0</v>
      </c>
      <c r="V67" s="114">
        <f t="shared" si="39"/>
        <v>0</v>
      </c>
      <c r="W67" s="114">
        <f t="shared" si="39"/>
        <v>0</v>
      </c>
      <c r="X67" s="114">
        <f t="shared" si="39"/>
        <v>0</v>
      </c>
      <c r="Y67" s="114">
        <f t="shared" si="39"/>
        <v>0</v>
      </c>
      <c r="Z67" s="114">
        <f t="shared" si="39"/>
        <v>0</v>
      </c>
      <c r="AA67" s="114">
        <f t="shared" si="39"/>
        <v>0</v>
      </c>
      <c r="AB67" s="114">
        <f t="shared" si="39"/>
        <v>0</v>
      </c>
      <c r="AC67" s="114">
        <f t="shared" si="39"/>
        <v>0</v>
      </c>
      <c r="AD67" s="114">
        <f t="shared" si="39"/>
        <v>0</v>
      </c>
      <c r="AE67" s="114">
        <f t="shared" si="39"/>
        <v>0</v>
      </c>
      <c r="AF67" s="114">
        <f t="shared" si="39"/>
        <v>0</v>
      </c>
      <c r="AG67" s="114">
        <f t="shared" si="39"/>
        <v>0</v>
      </c>
      <c r="AH67" s="114">
        <f t="shared" si="39"/>
        <v>0</v>
      </c>
      <c r="AI67" s="118">
        <f>IF(ISERROR(AH67/J67),0,AH67/J67)</f>
        <v>0</v>
      </c>
      <c r="AJ67" s="118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>
      <c r="A68" s="136" t="s">
        <v>52</v>
      </c>
      <c r="B68" s="137"/>
      <c r="C68" s="137"/>
      <c r="D68" s="137"/>
      <c r="E68" s="138"/>
      <c r="F68" s="17"/>
      <c r="G68" s="18"/>
      <c r="H68" s="19"/>
      <c r="I68" s="19"/>
      <c r="J68" s="7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 t="str">
        <f t="shared" ref="AJ69:AJ78" si="41">IF(ISERROR(AH69/$AH$191),"-",AH69/$AH$191)</f>
        <v>-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 t="str">
        <f t="shared" si="41"/>
        <v>-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 t="str">
        <f t="shared" si="41"/>
        <v>-</v>
      </c>
    </row>
    <row r="72" spans="1:44" ht="12.75" hidden="1" customHeight="1" outlineLevel="1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 t="str">
        <f t="shared" si="41"/>
        <v>-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 t="str">
        <f t="shared" si="41"/>
        <v>-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 t="str">
        <f t="shared" si="41"/>
        <v>-</v>
      </c>
    </row>
    <row r="75" spans="1:44" ht="12.75" hidden="1" customHeight="1" outlineLevel="1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 t="str">
        <f t="shared" si="41"/>
        <v>-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 t="str">
        <f t="shared" si="41"/>
        <v>-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 t="str">
        <f t="shared" si="41"/>
        <v>-</v>
      </c>
    </row>
    <row r="78" spans="1:44" ht="12.75" hidden="1" customHeight="1" outlineLevel="1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 t="str">
        <f t="shared" si="41"/>
        <v>-</v>
      </c>
      <c r="AK78" s="12"/>
      <c r="AL78" s="12"/>
      <c r="AM78" s="12"/>
      <c r="AN78" s="12"/>
      <c r="AO78" s="12"/>
      <c r="AP78" s="12"/>
      <c r="AQ78" s="12"/>
      <c r="AR78" s="12"/>
    </row>
    <row r="79" spans="1:44" s="75" customFormat="1" ht="12.75" hidden="1" customHeight="1" collapsed="1">
      <c r="A79" s="139" t="s">
        <v>53</v>
      </c>
      <c r="B79" s="145"/>
      <c r="C79" s="140"/>
      <c r="D79" s="140"/>
      <c r="E79" s="140"/>
      <c r="F79" s="140"/>
      <c r="G79" s="140"/>
      <c r="H79" s="140"/>
      <c r="I79" s="141"/>
      <c r="J79" s="114">
        <f>SUM(J69:J78)</f>
        <v>0</v>
      </c>
      <c r="K79" s="114">
        <f>SUM(K69:K78)</f>
        <v>0</v>
      </c>
      <c r="L79" s="115"/>
      <c r="M79" s="114">
        <f>SUM(M69:M78)</f>
        <v>0</v>
      </c>
      <c r="N79" s="114">
        <f>SUM(N69:N78)</f>
        <v>0</v>
      </c>
      <c r="O79" s="114">
        <f>SUM(O69:O78)</f>
        <v>0</v>
      </c>
      <c r="P79" s="116"/>
      <c r="Q79" s="117"/>
      <c r="R79" s="114">
        <f t="shared" ref="R79:AH79" si="47">SUM(R69:R78)</f>
        <v>0</v>
      </c>
      <c r="S79" s="114">
        <f t="shared" si="47"/>
        <v>0</v>
      </c>
      <c r="T79" s="114">
        <f t="shared" si="47"/>
        <v>0</v>
      </c>
      <c r="U79" s="114">
        <f t="shared" si="47"/>
        <v>0</v>
      </c>
      <c r="V79" s="114">
        <f t="shared" si="47"/>
        <v>0</v>
      </c>
      <c r="W79" s="114">
        <f t="shared" si="47"/>
        <v>0</v>
      </c>
      <c r="X79" s="114">
        <f t="shared" si="47"/>
        <v>0</v>
      </c>
      <c r="Y79" s="114">
        <f t="shared" si="47"/>
        <v>0</v>
      </c>
      <c r="Z79" s="114">
        <f t="shared" si="47"/>
        <v>0</v>
      </c>
      <c r="AA79" s="114">
        <f t="shared" si="47"/>
        <v>0</v>
      </c>
      <c r="AB79" s="114">
        <f t="shared" si="47"/>
        <v>0</v>
      </c>
      <c r="AC79" s="114">
        <f t="shared" si="47"/>
        <v>0</v>
      </c>
      <c r="AD79" s="114">
        <f t="shared" si="47"/>
        <v>0</v>
      </c>
      <c r="AE79" s="114">
        <f t="shared" si="47"/>
        <v>0</v>
      </c>
      <c r="AF79" s="114">
        <f t="shared" si="47"/>
        <v>0</v>
      </c>
      <c r="AG79" s="114">
        <f t="shared" si="47"/>
        <v>0</v>
      </c>
      <c r="AH79" s="114">
        <f t="shared" si="47"/>
        <v>0</v>
      </c>
      <c r="AI79" s="118">
        <f>IF(ISERROR(AH79/J79),0,AH79/J79)</f>
        <v>0</v>
      </c>
      <c r="AJ79" s="118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>
      <c r="A80" s="136" t="s">
        <v>54</v>
      </c>
      <c r="B80" s="137"/>
      <c r="C80" s="137"/>
      <c r="D80" s="137"/>
      <c r="E80" s="138"/>
      <c r="F80" s="17"/>
      <c r="G80" s="18"/>
      <c r="H80" s="19"/>
      <c r="I80" s="19"/>
      <c r="J80" s="7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 t="str">
        <f t="shared" ref="AJ81:AJ90" si="49">IF(ISERROR(AH81/$AH$191),"-",AH81/$AH$191)</f>
        <v>-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 t="str">
        <f t="shared" si="49"/>
        <v>-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 t="str">
        <f t="shared" si="49"/>
        <v>-</v>
      </c>
    </row>
    <row r="84" spans="1:44" ht="12.75" hidden="1" customHeight="1" outlineLevel="1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 t="str">
        <f t="shared" si="49"/>
        <v>-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 t="str">
        <f t="shared" si="49"/>
        <v>-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 t="str">
        <f t="shared" si="49"/>
        <v>-</v>
      </c>
    </row>
    <row r="87" spans="1:44" ht="12.75" hidden="1" customHeight="1" outlineLevel="1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 t="str">
        <f t="shared" si="49"/>
        <v>-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 t="str">
        <f t="shared" si="49"/>
        <v>-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 t="str">
        <f t="shared" si="49"/>
        <v>-</v>
      </c>
    </row>
    <row r="90" spans="1:44" ht="12.75" hidden="1" customHeight="1" outlineLevel="1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 t="str">
        <f t="shared" si="49"/>
        <v>-</v>
      </c>
      <c r="AK90" s="12"/>
      <c r="AL90" s="12"/>
      <c r="AM90" s="12"/>
      <c r="AN90" s="12"/>
      <c r="AO90" s="12"/>
      <c r="AP90" s="12"/>
      <c r="AQ90" s="12"/>
      <c r="AR90" s="12"/>
    </row>
    <row r="91" spans="1:44" s="75" customFormat="1" ht="12.75" hidden="1" customHeight="1" collapsed="1">
      <c r="A91" s="139" t="s">
        <v>55</v>
      </c>
      <c r="B91" s="145"/>
      <c r="C91" s="140"/>
      <c r="D91" s="140"/>
      <c r="E91" s="140"/>
      <c r="F91" s="140"/>
      <c r="G91" s="140"/>
      <c r="H91" s="140"/>
      <c r="I91" s="141"/>
      <c r="J91" s="114">
        <f>SUM(J81:J90)</f>
        <v>0</v>
      </c>
      <c r="K91" s="114">
        <f>SUM(K81:K90)</f>
        <v>0</v>
      </c>
      <c r="L91" s="115"/>
      <c r="M91" s="114">
        <f>SUM(M81:M90)</f>
        <v>0</v>
      </c>
      <c r="N91" s="114">
        <f>SUM(N81:N90)</f>
        <v>0</v>
      </c>
      <c r="O91" s="114">
        <f>SUM(O81:O90)</f>
        <v>0</v>
      </c>
      <c r="P91" s="116"/>
      <c r="Q91" s="117"/>
      <c r="R91" s="114">
        <f t="shared" ref="R91:AH91" si="55">SUM(R81:R90)</f>
        <v>0</v>
      </c>
      <c r="S91" s="114">
        <f t="shared" si="55"/>
        <v>0</v>
      </c>
      <c r="T91" s="114">
        <f t="shared" si="55"/>
        <v>0</v>
      </c>
      <c r="U91" s="114">
        <f t="shared" si="55"/>
        <v>0</v>
      </c>
      <c r="V91" s="114">
        <f t="shared" si="55"/>
        <v>0</v>
      </c>
      <c r="W91" s="114">
        <f t="shared" si="55"/>
        <v>0</v>
      </c>
      <c r="X91" s="114">
        <f t="shared" si="55"/>
        <v>0</v>
      </c>
      <c r="Y91" s="114">
        <f t="shared" si="55"/>
        <v>0</v>
      </c>
      <c r="Z91" s="114">
        <f t="shared" si="55"/>
        <v>0</v>
      </c>
      <c r="AA91" s="114">
        <f t="shared" si="55"/>
        <v>0</v>
      </c>
      <c r="AB91" s="114">
        <f t="shared" si="55"/>
        <v>0</v>
      </c>
      <c r="AC91" s="114">
        <f t="shared" si="55"/>
        <v>0</v>
      </c>
      <c r="AD91" s="114">
        <f t="shared" si="55"/>
        <v>0</v>
      </c>
      <c r="AE91" s="114">
        <f t="shared" si="55"/>
        <v>0</v>
      </c>
      <c r="AF91" s="114">
        <f t="shared" si="55"/>
        <v>0</v>
      </c>
      <c r="AG91" s="114">
        <f t="shared" si="55"/>
        <v>0</v>
      </c>
      <c r="AH91" s="114">
        <f t="shared" si="55"/>
        <v>0</v>
      </c>
      <c r="AI91" s="118">
        <f>IF(ISERROR(AH91/J91),0,AH91/J91)</f>
        <v>0</v>
      </c>
      <c r="AJ91" s="118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>
      <c r="A92" s="136" t="s">
        <v>56</v>
      </c>
      <c r="B92" s="137"/>
      <c r="C92" s="137"/>
      <c r="D92" s="137"/>
      <c r="E92" s="138"/>
      <c r="F92" s="17"/>
      <c r="G92" s="18"/>
      <c r="H92" s="19"/>
      <c r="I92" s="19"/>
      <c r="J92" s="7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 t="str">
        <f t="shared" ref="AJ93:AJ102" si="57">IF(ISERROR(AH93/$AH$191),"-",AH93/$AH$191)</f>
        <v>-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 t="str">
        <f t="shared" si="57"/>
        <v>-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 t="str">
        <f t="shared" si="57"/>
        <v>-</v>
      </c>
    </row>
    <row r="96" spans="1:44" ht="12.75" hidden="1" customHeight="1" outlineLevel="1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 t="str">
        <f t="shared" si="57"/>
        <v>-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 t="str">
        <f t="shared" si="57"/>
        <v>-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 t="str">
        <f t="shared" si="57"/>
        <v>-</v>
      </c>
    </row>
    <row r="99" spans="1:44" ht="12.75" hidden="1" customHeight="1" outlineLevel="1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 t="str">
        <f t="shared" si="57"/>
        <v>-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 t="str">
        <f t="shared" si="57"/>
        <v>-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 t="str">
        <f t="shared" si="57"/>
        <v>-</v>
      </c>
    </row>
    <row r="102" spans="1:44" ht="12.75" hidden="1" customHeight="1" outlineLevel="1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 t="str">
        <f t="shared" si="57"/>
        <v>-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5" customFormat="1" ht="12.75" hidden="1" customHeight="1" collapsed="1">
      <c r="A103" s="139" t="s">
        <v>57</v>
      </c>
      <c r="B103" s="145"/>
      <c r="C103" s="140"/>
      <c r="D103" s="140"/>
      <c r="E103" s="140"/>
      <c r="F103" s="140"/>
      <c r="G103" s="140"/>
      <c r="H103" s="140"/>
      <c r="I103" s="141"/>
      <c r="J103" s="114">
        <f>SUM(J93:J102)</f>
        <v>0</v>
      </c>
      <c r="K103" s="114">
        <f>SUM(K93:K102)</f>
        <v>0</v>
      </c>
      <c r="L103" s="115"/>
      <c r="M103" s="114">
        <f>SUM(M93:M102)</f>
        <v>0</v>
      </c>
      <c r="N103" s="114">
        <f>SUM(N93:N102)</f>
        <v>0</v>
      </c>
      <c r="O103" s="114">
        <f>SUM(O93:O102)</f>
        <v>0</v>
      </c>
      <c r="P103" s="116"/>
      <c r="Q103" s="117"/>
      <c r="R103" s="114">
        <f t="shared" ref="R103:AH103" si="63">SUM(R93:R102)</f>
        <v>0</v>
      </c>
      <c r="S103" s="114">
        <f t="shared" si="63"/>
        <v>0</v>
      </c>
      <c r="T103" s="114">
        <f t="shared" si="63"/>
        <v>0</v>
      </c>
      <c r="U103" s="114">
        <f t="shared" si="63"/>
        <v>0</v>
      </c>
      <c r="V103" s="114">
        <f t="shared" si="63"/>
        <v>0</v>
      </c>
      <c r="W103" s="114">
        <f t="shared" si="63"/>
        <v>0</v>
      </c>
      <c r="X103" s="114">
        <f t="shared" si="63"/>
        <v>0</v>
      </c>
      <c r="Y103" s="114">
        <f t="shared" si="63"/>
        <v>0</v>
      </c>
      <c r="Z103" s="114">
        <f t="shared" si="63"/>
        <v>0</v>
      </c>
      <c r="AA103" s="114">
        <f t="shared" si="63"/>
        <v>0</v>
      </c>
      <c r="AB103" s="114">
        <f t="shared" si="63"/>
        <v>0</v>
      </c>
      <c r="AC103" s="114">
        <f t="shared" si="63"/>
        <v>0</v>
      </c>
      <c r="AD103" s="114">
        <f t="shared" si="63"/>
        <v>0</v>
      </c>
      <c r="AE103" s="114">
        <f t="shared" si="63"/>
        <v>0</v>
      </c>
      <c r="AF103" s="114">
        <f t="shared" si="63"/>
        <v>0</v>
      </c>
      <c r="AG103" s="114">
        <f t="shared" si="63"/>
        <v>0</v>
      </c>
      <c r="AH103" s="114">
        <f t="shared" si="63"/>
        <v>0</v>
      </c>
      <c r="AI103" s="118">
        <f>IF(ISERROR(AH103/J103),0,AH103/J103)</f>
        <v>0</v>
      </c>
      <c r="AJ103" s="118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>
      <c r="A104" s="136" t="s">
        <v>58</v>
      </c>
      <c r="B104" s="137"/>
      <c r="C104" s="137"/>
      <c r="D104" s="137"/>
      <c r="E104" s="138"/>
      <c r="F104" s="17"/>
      <c r="G104" s="18"/>
      <c r="H104" s="19"/>
      <c r="I104" s="19"/>
      <c r="J104" s="7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6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 t="str">
        <f t="shared" ref="AJ105:AJ114" si="66">IF(ISERROR(AH105/$AH$191),"-",AH105/$AH$191)</f>
        <v>-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 t="str">
        <f t="shared" si="66"/>
        <v>-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 t="str">
        <f t="shared" si="66"/>
        <v>-</v>
      </c>
    </row>
    <row r="108" spans="1:44" ht="12.75" hidden="1" customHeight="1" outlineLevel="1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 t="str">
        <f t="shared" si="66"/>
        <v>-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 t="str">
        <f t="shared" si="66"/>
        <v>-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 t="str">
        <f t="shared" si="66"/>
        <v>-</v>
      </c>
    </row>
    <row r="111" spans="1:44" ht="12.75" hidden="1" customHeight="1" outlineLevel="1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 t="str">
        <f t="shared" si="66"/>
        <v>-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 t="str">
        <f t="shared" si="66"/>
        <v>-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 t="str">
        <f t="shared" si="66"/>
        <v>-</v>
      </c>
    </row>
    <row r="114" spans="1:44" ht="12.75" hidden="1" customHeight="1" outlineLevel="1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 t="str">
        <f t="shared" si="66"/>
        <v>-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5" customFormat="1" ht="12.75" hidden="1" customHeight="1" collapsed="1">
      <c r="A115" s="139" t="s">
        <v>59</v>
      </c>
      <c r="B115" s="145"/>
      <c r="C115" s="140"/>
      <c r="D115" s="140"/>
      <c r="E115" s="140"/>
      <c r="F115" s="140"/>
      <c r="G115" s="140"/>
      <c r="H115" s="140"/>
      <c r="I115" s="141"/>
      <c r="J115" s="114">
        <f>SUM(J105:J114)</f>
        <v>0</v>
      </c>
      <c r="K115" s="114">
        <f>SUM(K105:K114)</f>
        <v>0</v>
      </c>
      <c r="L115" s="115"/>
      <c r="M115" s="114">
        <f>SUM(M105:M114)</f>
        <v>0</v>
      </c>
      <c r="N115" s="114">
        <f>SUM(N105:N114)</f>
        <v>0</v>
      </c>
      <c r="O115" s="114">
        <f>SUM(O105:O114)</f>
        <v>0</v>
      </c>
      <c r="P115" s="116"/>
      <c r="Q115" s="117"/>
      <c r="R115" s="114">
        <f t="shared" ref="R115:AH115" si="71">SUM(R105:R114)</f>
        <v>0</v>
      </c>
      <c r="S115" s="114">
        <f t="shared" si="71"/>
        <v>0</v>
      </c>
      <c r="T115" s="114">
        <f t="shared" si="71"/>
        <v>0</v>
      </c>
      <c r="U115" s="114">
        <f t="shared" si="71"/>
        <v>0</v>
      </c>
      <c r="V115" s="114">
        <f t="shared" si="71"/>
        <v>0</v>
      </c>
      <c r="W115" s="114">
        <f t="shared" si="71"/>
        <v>0</v>
      </c>
      <c r="X115" s="114">
        <f t="shared" si="71"/>
        <v>0</v>
      </c>
      <c r="Y115" s="114">
        <f t="shared" si="71"/>
        <v>0</v>
      </c>
      <c r="Z115" s="114">
        <f t="shared" si="71"/>
        <v>0</v>
      </c>
      <c r="AA115" s="114">
        <f t="shared" si="71"/>
        <v>0</v>
      </c>
      <c r="AB115" s="114">
        <f t="shared" si="71"/>
        <v>0</v>
      </c>
      <c r="AC115" s="114">
        <f t="shared" si="71"/>
        <v>0</v>
      </c>
      <c r="AD115" s="114">
        <f t="shared" si="71"/>
        <v>0</v>
      </c>
      <c r="AE115" s="114">
        <f t="shared" si="71"/>
        <v>0</v>
      </c>
      <c r="AF115" s="114">
        <f t="shared" si="71"/>
        <v>0</v>
      </c>
      <c r="AG115" s="114">
        <f t="shared" si="71"/>
        <v>0</v>
      </c>
      <c r="AH115" s="114">
        <f t="shared" si="71"/>
        <v>0</v>
      </c>
      <c r="AI115" s="118">
        <f>IF(ISERROR(AH115/J115),0,AH115/J115)</f>
        <v>0</v>
      </c>
      <c r="AJ115" s="118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>
      <c r="A116" s="136" t="s">
        <v>60</v>
      </c>
      <c r="B116" s="137"/>
      <c r="C116" s="137"/>
      <c r="D116" s="137"/>
      <c r="E116" s="138"/>
      <c r="F116" s="17"/>
      <c r="G116" s="18"/>
      <c r="H116" s="19"/>
      <c r="I116" s="19"/>
      <c r="J116" s="7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6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 t="str">
        <f t="shared" ref="AJ117:AJ126" si="74">IF(ISERROR(AH117/$AH$191),"-",AH117/$AH$191)</f>
        <v>-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 t="str">
        <f t="shared" si="74"/>
        <v>-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 t="str">
        <f t="shared" si="74"/>
        <v>-</v>
      </c>
    </row>
    <row r="120" spans="1:44" ht="12.75" hidden="1" customHeight="1" outlineLevel="1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 t="str">
        <f t="shared" si="74"/>
        <v>-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 t="str">
        <f t="shared" si="74"/>
        <v>-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 t="str">
        <f t="shared" si="74"/>
        <v>-</v>
      </c>
    </row>
    <row r="123" spans="1:44" ht="12.75" hidden="1" customHeight="1" outlineLevel="1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 t="str">
        <f t="shared" si="74"/>
        <v>-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 t="str">
        <f t="shared" si="74"/>
        <v>-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 t="str">
        <f t="shared" si="74"/>
        <v>-</v>
      </c>
    </row>
    <row r="126" spans="1:44" ht="12.75" hidden="1" customHeight="1" outlineLevel="1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 t="str">
        <f t="shared" si="74"/>
        <v>-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5" customFormat="1" ht="12.75" hidden="1" customHeight="1" collapsed="1">
      <c r="A127" s="139" t="s">
        <v>61</v>
      </c>
      <c r="B127" s="145"/>
      <c r="C127" s="140"/>
      <c r="D127" s="140"/>
      <c r="E127" s="140"/>
      <c r="F127" s="140"/>
      <c r="G127" s="140"/>
      <c r="H127" s="140"/>
      <c r="I127" s="141"/>
      <c r="J127" s="114">
        <f>SUM(J117:J126)</f>
        <v>0</v>
      </c>
      <c r="K127" s="114">
        <f>SUM(K117:K126)</f>
        <v>0</v>
      </c>
      <c r="L127" s="115"/>
      <c r="M127" s="114">
        <f>SUM(M117:M126)</f>
        <v>0</v>
      </c>
      <c r="N127" s="114">
        <f>SUM(N117:N126)</f>
        <v>0</v>
      </c>
      <c r="O127" s="114">
        <f>SUM(O117:O126)</f>
        <v>0</v>
      </c>
      <c r="P127" s="116"/>
      <c r="Q127" s="117"/>
      <c r="R127" s="114">
        <f t="shared" ref="R127:AH127" si="79">SUM(R117:R126)</f>
        <v>0</v>
      </c>
      <c r="S127" s="114">
        <f t="shared" si="79"/>
        <v>0</v>
      </c>
      <c r="T127" s="114">
        <f t="shared" si="79"/>
        <v>0</v>
      </c>
      <c r="U127" s="114">
        <f t="shared" si="79"/>
        <v>0</v>
      </c>
      <c r="V127" s="114">
        <f t="shared" si="79"/>
        <v>0</v>
      </c>
      <c r="W127" s="114">
        <f t="shared" si="79"/>
        <v>0</v>
      </c>
      <c r="X127" s="114">
        <f t="shared" si="79"/>
        <v>0</v>
      </c>
      <c r="Y127" s="114">
        <f t="shared" si="79"/>
        <v>0</v>
      </c>
      <c r="Z127" s="114">
        <f t="shared" si="79"/>
        <v>0</v>
      </c>
      <c r="AA127" s="114">
        <f t="shared" si="79"/>
        <v>0</v>
      </c>
      <c r="AB127" s="114">
        <f t="shared" si="79"/>
        <v>0</v>
      </c>
      <c r="AC127" s="114">
        <f t="shared" si="79"/>
        <v>0</v>
      </c>
      <c r="AD127" s="114">
        <f t="shared" si="79"/>
        <v>0</v>
      </c>
      <c r="AE127" s="114">
        <f t="shared" si="79"/>
        <v>0</v>
      </c>
      <c r="AF127" s="114">
        <f t="shared" si="79"/>
        <v>0</v>
      </c>
      <c r="AG127" s="114">
        <f t="shared" si="79"/>
        <v>0</v>
      </c>
      <c r="AH127" s="114">
        <f t="shared" si="79"/>
        <v>0</v>
      </c>
      <c r="AI127" s="118">
        <f>IF(ISERROR(AH127/J127),0,AH127/J127)</f>
        <v>0</v>
      </c>
      <c r="AJ127" s="118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>
      <c r="A128" s="136" t="s">
        <v>62</v>
      </c>
      <c r="B128" s="137"/>
      <c r="C128" s="137"/>
      <c r="D128" s="137"/>
      <c r="E128" s="138"/>
      <c r="F128" s="17"/>
      <c r="G128" s="18"/>
      <c r="H128" s="19"/>
      <c r="I128" s="19"/>
      <c r="J128" s="7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 t="str">
        <f t="shared" ref="AJ129:AJ138" si="81">IF(ISERROR(AH129/$AH$191),"-",AH129/$AH$191)</f>
        <v>-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 t="str">
        <f t="shared" si="81"/>
        <v>-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 t="str">
        <f t="shared" si="81"/>
        <v>-</v>
      </c>
    </row>
    <row r="132" spans="1:44" ht="12.75" hidden="1" customHeight="1" outlineLevel="1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 t="str">
        <f t="shared" si="81"/>
        <v>-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 t="str">
        <f t="shared" si="81"/>
        <v>-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 t="str">
        <f t="shared" si="81"/>
        <v>-</v>
      </c>
    </row>
    <row r="135" spans="1:44" ht="12.75" hidden="1" customHeight="1" outlineLevel="1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 t="str">
        <f t="shared" si="81"/>
        <v>-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 t="str">
        <f t="shared" si="81"/>
        <v>-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 t="str">
        <f t="shared" si="81"/>
        <v>-</v>
      </c>
    </row>
    <row r="138" spans="1:44" ht="12.75" hidden="1" customHeight="1" outlineLevel="1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 t="str">
        <f t="shared" si="81"/>
        <v>-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5" customFormat="1" ht="12.75" hidden="1" customHeight="1" collapsed="1">
      <c r="A139" s="146" t="s">
        <v>63</v>
      </c>
      <c r="B139" s="146"/>
      <c r="C139" s="146"/>
      <c r="D139" s="146"/>
      <c r="E139" s="146"/>
      <c r="F139" s="146"/>
      <c r="G139" s="146"/>
      <c r="H139" s="146"/>
      <c r="I139" s="146"/>
      <c r="J139" s="114">
        <v>0</v>
      </c>
      <c r="K139" s="114">
        <v>0</v>
      </c>
      <c r="L139" s="115"/>
      <c r="M139" s="114">
        <f>SUM(M129:M138)</f>
        <v>0</v>
      </c>
      <c r="N139" s="114">
        <f>SUM(N129:N138)</f>
        <v>0</v>
      </c>
      <c r="O139" s="114">
        <f>SUM(O129:O138)</f>
        <v>0</v>
      </c>
      <c r="P139" s="116"/>
      <c r="Q139" s="117"/>
      <c r="R139" s="114">
        <f t="shared" ref="R139:AH139" si="87">SUM(R129:R138)</f>
        <v>0</v>
      </c>
      <c r="S139" s="114">
        <f t="shared" si="87"/>
        <v>0</v>
      </c>
      <c r="T139" s="114">
        <f t="shared" si="87"/>
        <v>0</v>
      </c>
      <c r="U139" s="114">
        <f t="shared" si="87"/>
        <v>0</v>
      </c>
      <c r="V139" s="114">
        <f t="shared" si="87"/>
        <v>0</v>
      </c>
      <c r="W139" s="114">
        <f t="shared" si="87"/>
        <v>0</v>
      </c>
      <c r="X139" s="114">
        <f t="shared" si="87"/>
        <v>0</v>
      </c>
      <c r="Y139" s="114">
        <f t="shared" si="87"/>
        <v>0</v>
      </c>
      <c r="Z139" s="114">
        <f t="shared" si="87"/>
        <v>0</v>
      </c>
      <c r="AA139" s="114">
        <f t="shared" si="87"/>
        <v>0</v>
      </c>
      <c r="AB139" s="114">
        <f t="shared" si="87"/>
        <v>0</v>
      </c>
      <c r="AC139" s="114">
        <f t="shared" si="87"/>
        <v>0</v>
      </c>
      <c r="AD139" s="114">
        <f t="shared" si="87"/>
        <v>0</v>
      </c>
      <c r="AE139" s="114">
        <f t="shared" si="87"/>
        <v>0</v>
      </c>
      <c r="AF139" s="114">
        <f t="shared" si="87"/>
        <v>0</v>
      </c>
      <c r="AG139" s="114">
        <f t="shared" si="87"/>
        <v>0</v>
      </c>
      <c r="AH139" s="114">
        <f t="shared" si="87"/>
        <v>0</v>
      </c>
      <c r="AI139" s="118">
        <f>IF(ISERROR(AH139/J139),0,AH139/J139)</f>
        <v>0</v>
      </c>
      <c r="AJ139" s="118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>
      <c r="A140" s="147" t="s">
        <v>64</v>
      </c>
      <c r="B140" s="148"/>
      <c r="C140" s="148"/>
      <c r="D140" s="148"/>
      <c r="E140" s="149"/>
      <c r="F140" s="42"/>
      <c r="G140" s="43"/>
      <c r="H140" s="44"/>
      <c r="I140" s="44"/>
      <c r="J140" s="7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 t="str">
        <f t="shared" ref="AJ141:AJ150" si="89">IF(ISERROR(AH141/$AH$191),"-",AH141/$AH$191)</f>
        <v>-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 t="str">
        <f t="shared" si="89"/>
        <v>-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 t="str">
        <f t="shared" si="89"/>
        <v>-</v>
      </c>
    </row>
    <row r="144" spans="1:44" ht="12.75" hidden="1" customHeight="1" outlineLevel="1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 t="str">
        <f t="shared" si="89"/>
        <v>-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 t="str">
        <f t="shared" si="89"/>
        <v>-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 t="str">
        <f t="shared" si="89"/>
        <v>-</v>
      </c>
    </row>
    <row r="147" spans="1:44" ht="12.75" hidden="1" customHeight="1" outlineLevel="1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 t="str">
        <f t="shared" si="89"/>
        <v>-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 t="str">
        <f t="shared" si="89"/>
        <v>-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 t="str">
        <f t="shared" si="89"/>
        <v>-</v>
      </c>
    </row>
    <row r="150" spans="1:44" ht="12.75" hidden="1" customHeight="1" outlineLevel="1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 t="str">
        <f t="shared" si="89"/>
        <v>-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5" customFormat="1" ht="12.75" hidden="1" customHeight="1" collapsed="1">
      <c r="A151" s="139" t="s">
        <v>65</v>
      </c>
      <c r="B151" s="140"/>
      <c r="C151" s="140"/>
      <c r="D151" s="140"/>
      <c r="E151" s="140"/>
      <c r="F151" s="140"/>
      <c r="G151" s="140"/>
      <c r="H151" s="140"/>
      <c r="I151" s="141"/>
      <c r="J151" s="114">
        <f>SUM(J141:J150)</f>
        <v>0</v>
      </c>
      <c r="K151" s="114">
        <f>SUM(K141:K150)</f>
        <v>0</v>
      </c>
      <c r="L151" s="115"/>
      <c r="M151" s="114">
        <f>SUM(M141:M150)</f>
        <v>0</v>
      </c>
      <c r="N151" s="114">
        <f>SUM(N141:N150)</f>
        <v>0</v>
      </c>
      <c r="O151" s="114">
        <f>SUM(O141:O150)</f>
        <v>0</v>
      </c>
      <c r="P151" s="116"/>
      <c r="Q151" s="117"/>
      <c r="R151" s="114">
        <f t="shared" ref="R151:AH151" si="95">SUM(R141:R150)</f>
        <v>0</v>
      </c>
      <c r="S151" s="114">
        <f t="shared" si="95"/>
        <v>0</v>
      </c>
      <c r="T151" s="114">
        <f t="shared" si="95"/>
        <v>0</v>
      </c>
      <c r="U151" s="114">
        <f t="shared" si="95"/>
        <v>0</v>
      </c>
      <c r="V151" s="114">
        <f t="shared" si="95"/>
        <v>0</v>
      </c>
      <c r="W151" s="114">
        <f t="shared" si="95"/>
        <v>0</v>
      </c>
      <c r="X151" s="114">
        <f t="shared" si="95"/>
        <v>0</v>
      </c>
      <c r="Y151" s="114">
        <f t="shared" si="95"/>
        <v>0</v>
      </c>
      <c r="Z151" s="114">
        <f t="shared" si="95"/>
        <v>0</v>
      </c>
      <c r="AA151" s="114">
        <f t="shared" si="95"/>
        <v>0</v>
      </c>
      <c r="AB151" s="114">
        <f t="shared" si="95"/>
        <v>0</v>
      </c>
      <c r="AC151" s="114">
        <f t="shared" si="95"/>
        <v>0</v>
      </c>
      <c r="AD151" s="114">
        <f t="shared" si="95"/>
        <v>0</v>
      </c>
      <c r="AE151" s="114">
        <f t="shared" si="95"/>
        <v>0</v>
      </c>
      <c r="AF151" s="114">
        <f t="shared" si="95"/>
        <v>0</v>
      </c>
      <c r="AG151" s="114">
        <f t="shared" si="95"/>
        <v>0</v>
      </c>
      <c r="AH151" s="114">
        <f t="shared" si="95"/>
        <v>0</v>
      </c>
      <c r="AI151" s="118">
        <f>IF(ISERROR(AH151/J151),0,AH151/J151)</f>
        <v>0</v>
      </c>
      <c r="AJ151" s="118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>
      <c r="A152" s="136" t="s">
        <v>66</v>
      </c>
      <c r="B152" s="137"/>
      <c r="C152" s="137"/>
      <c r="D152" s="137"/>
      <c r="E152" s="138"/>
      <c r="F152" s="17"/>
      <c r="G152" s="18"/>
      <c r="H152" s="19"/>
      <c r="I152" s="19"/>
      <c r="J152" s="7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 t="str">
        <f t="shared" ref="AJ153:AJ162" si="97">IF(ISERROR(AH153/$AH$191),"-",AH153/$AH$191)</f>
        <v>-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 t="str">
        <f t="shared" si="97"/>
        <v>-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 t="str">
        <f t="shared" si="97"/>
        <v>-</v>
      </c>
    </row>
    <row r="156" spans="1:44" ht="12.75" hidden="1" customHeight="1" outlineLevel="1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 t="str">
        <f t="shared" si="97"/>
        <v>-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 t="str">
        <f t="shared" si="97"/>
        <v>-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 t="str">
        <f t="shared" si="97"/>
        <v>-</v>
      </c>
    </row>
    <row r="159" spans="1:44" ht="12.75" hidden="1" customHeight="1" outlineLevel="1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 t="str">
        <f t="shared" si="97"/>
        <v>-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 t="str">
        <f t="shared" si="97"/>
        <v>-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 t="str">
        <f t="shared" si="97"/>
        <v>-</v>
      </c>
    </row>
    <row r="162" spans="1:44" ht="12.75" hidden="1" customHeight="1" outlineLevel="1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 t="str">
        <f t="shared" si="97"/>
        <v>-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5" customFormat="1" ht="12.75" hidden="1" customHeight="1" collapsed="1">
      <c r="A163" s="139" t="s">
        <v>67</v>
      </c>
      <c r="B163" s="140"/>
      <c r="C163" s="140"/>
      <c r="D163" s="140"/>
      <c r="E163" s="140"/>
      <c r="F163" s="140"/>
      <c r="G163" s="140"/>
      <c r="H163" s="140"/>
      <c r="I163" s="141"/>
      <c r="J163" s="114">
        <f>SUM(J153:J162)</f>
        <v>0</v>
      </c>
      <c r="K163" s="114">
        <f>SUM(K153:K162)</f>
        <v>0</v>
      </c>
      <c r="L163" s="115"/>
      <c r="M163" s="114">
        <f>SUM(M153:M162)</f>
        <v>0</v>
      </c>
      <c r="N163" s="114">
        <f>SUM(N153:N162)</f>
        <v>0</v>
      </c>
      <c r="O163" s="114">
        <f>SUM(O153:O162)</f>
        <v>0</v>
      </c>
      <c r="P163" s="116"/>
      <c r="Q163" s="117"/>
      <c r="R163" s="114">
        <f t="shared" ref="R163:AH163" si="103">SUM(R153:R162)</f>
        <v>0</v>
      </c>
      <c r="S163" s="114">
        <f t="shared" si="103"/>
        <v>0</v>
      </c>
      <c r="T163" s="114">
        <f t="shared" si="103"/>
        <v>0</v>
      </c>
      <c r="U163" s="114">
        <f t="shared" si="103"/>
        <v>0</v>
      </c>
      <c r="V163" s="114">
        <f t="shared" si="103"/>
        <v>0</v>
      </c>
      <c r="W163" s="114">
        <f t="shared" si="103"/>
        <v>0</v>
      </c>
      <c r="X163" s="114">
        <f t="shared" si="103"/>
        <v>0</v>
      </c>
      <c r="Y163" s="114">
        <f t="shared" si="103"/>
        <v>0</v>
      </c>
      <c r="Z163" s="114">
        <f t="shared" si="103"/>
        <v>0</v>
      </c>
      <c r="AA163" s="114">
        <f t="shared" si="103"/>
        <v>0</v>
      </c>
      <c r="AB163" s="114">
        <f t="shared" si="103"/>
        <v>0</v>
      </c>
      <c r="AC163" s="114">
        <f t="shared" si="103"/>
        <v>0</v>
      </c>
      <c r="AD163" s="114">
        <f t="shared" si="103"/>
        <v>0</v>
      </c>
      <c r="AE163" s="114">
        <f t="shared" si="103"/>
        <v>0</v>
      </c>
      <c r="AF163" s="114">
        <f t="shared" si="103"/>
        <v>0</v>
      </c>
      <c r="AG163" s="114">
        <f t="shared" si="103"/>
        <v>0</v>
      </c>
      <c r="AH163" s="114">
        <f t="shared" si="103"/>
        <v>0</v>
      </c>
      <c r="AI163" s="118">
        <f>IF(ISERROR(AH163/J163),0,AH163/J163)</f>
        <v>0</v>
      </c>
      <c r="AJ163" s="118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>
      <c r="A164" s="136" t="s">
        <v>68</v>
      </c>
      <c r="B164" s="137"/>
      <c r="C164" s="137"/>
      <c r="D164" s="137"/>
      <c r="E164" s="138"/>
      <c r="F164" s="17"/>
      <c r="G164" s="18"/>
      <c r="H164" s="19"/>
      <c r="I164" s="19"/>
      <c r="J164" s="7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 t="str">
        <f t="shared" ref="AJ165:AJ174" si="105">IF(ISERROR(AH165/$AH$191),"-",AH165/$AH$191)</f>
        <v>-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 t="str">
        <f t="shared" si="105"/>
        <v>-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 t="str">
        <f t="shared" si="105"/>
        <v>-</v>
      </c>
    </row>
    <row r="168" spans="1:44" ht="12.75" hidden="1" customHeight="1" outlineLevel="1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 t="str">
        <f t="shared" si="105"/>
        <v>-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 t="str">
        <f t="shared" si="105"/>
        <v>-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 t="str">
        <f t="shared" si="105"/>
        <v>-</v>
      </c>
    </row>
    <row r="171" spans="1:44" ht="12.75" hidden="1" customHeight="1" outlineLevel="1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 t="str">
        <f t="shared" si="105"/>
        <v>-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 t="str">
        <f t="shared" si="105"/>
        <v>-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 t="str">
        <f t="shared" si="105"/>
        <v>-</v>
      </c>
    </row>
    <row r="174" spans="1:44" ht="12.75" hidden="1" customHeight="1" outlineLevel="1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 t="str">
        <f t="shared" si="105"/>
        <v>-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5" customFormat="1" ht="12.75" hidden="1" customHeight="1" collapsed="1">
      <c r="A175" s="139" t="s">
        <v>69</v>
      </c>
      <c r="B175" s="140"/>
      <c r="C175" s="140"/>
      <c r="D175" s="140"/>
      <c r="E175" s="140"/>
      <c r="F175" s="140"/>
      <c r="G175" s="140"/>
      <c r="H175" s="140"/>
      <c r="I175" s="141"/>
      <c r="J175" s="114">
        <f>SUM(J165:J174)</f>
        <v>0</v>
      </c>
      <c r="K175" s="114">
        <f>SUM(K165:K174)</f>
        <v>0</v>
      </c>
      <c r="L175" s="115"/>
      <c r="M175" s="114">
        <f>SUM(M165:M174)</f>
        <v>0</v>
      </c>
      <c r="N175" s="114">
        <f>SUM(N165:N174)</f>
        <v>0</v>
      </c>
      <c r="O175" s="114">
        <f>SUM(O165:O174)</f>
        <v>0</v>
      </c>
      <c r="P175" s="116"/>
      <c r="Q175" s="117"/>
      <c r="R175" s="114">
        <f t="shared" ref="R175:AH175" si="111">SUM(R165:R174)</f>
        <v>0</v>
      </c>
      <c r="S175" s="114">
        <f t="shared" si="111"/>
        <v>0</v>
      </c>
      <c r="T175" s="114">
        <f t="shared" si="111"/>
        <v>0</v>
      </c>
      <c r="U175" s="114">
        <f t="shared" si="111"/>
        <v>0</v>
      </c>
      <c r="V175" s="114">
        <f t="shared" si="111"/>
        <v>0</v>
      </c>
      <c r="W175" s="114">
        <f t="shared" si="111"/>
        <v>0</v>
      </c>
      <c r="X175" s="114">
        <f t="shared" si="111"/>
        <v>0</v>
      </c>
      <c r="Y175" s="114">
        <f t="shared" si="111"/>
        <v>0</v>
      </c>
      <c r="Z175" s="114">
        <f t="shared" si="111"/>
        <v>0</v>
      </c>
      <c r="AA175" s="114">
        <f t="shared" si="111"/>
        <v>0</v>
      </c>
      <c r="AB175" s="114">
        <f t="shared" si="111"/>
        <v>0</v>
      </c>
      <c r="AC175" s="114">
        <f t="shared" si="111"/>
        <v>0</v>
      </c>
      <c r="AD175" s="114">
        <f t="shared" si="111"/>
        <v>0</v>
      </c>
      <c r="AE175" s="114">
        <f t="shared" si="111"/>
        <v>0</v>
      </c>
      <c r="AF175" s="114">
        <f t="shared" si="111"/>
        <v>0</v>
      </c>
      <c r="AG175" s="114">
        <f t="shared" si="111"/>
        <v>0</v>
      </c>
      <c r="AH175" s="114">
        <f t="shared" si="111"/>
        <v>0</v>
      </c>
      <c r="AI175" s="118">
        <f>IF(ISERROR(AH175/J175),0,AH175/J175)</f>
        <v>0</v>
      </c>
      <c r="AJ175" s="118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>
      <c r="A176" s="136" t="s">
        <v>70</v>
      </c>
      <c r="B176" s="137"/>
      <c r="C176" s="137"/>
      <c r="D176" s="137"/>
      <c r="E176" s="138"/>
      <c r="F176" s="17"/>
      <c r="G176" s="18"/>
      <c r="H176" s="19"/>
      <c r="I176" s="19"/>
      <c r="J176" s="7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 t="str">
        <f t="shared" ref="AJ177:AJ186" si="113">IF(ISERROR(AH177/$AH$191),"-",AH177/$AH$191)</f>
        <v>-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 t="str">
        <f t="shared" si="113"/>
        <v>-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 t="str">
        <f t="shared" si="113"/>
        <v>-</v>
      </c>
    </row>
    <row r="180" spans="1:44" ht="12.75" hidden="1" customHeight="1" outlineLevel="1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 t="str">
        <f t="shared" si="113"/>
        <v>-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 t="str">
        <f t="shared" si="113"/>
        <v>-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 t="str">
        <f t="shared" si="113"/>
        <v>-</v>
      </c>
    </row>
    <row r="183" spans="1:44" ht="12.75" hidden="1" customHeight="1" outlineLevel="1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 t="str">
        <f t="shared" si="113"/>
        <v>-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 t="str">
        <f t="shared" si="113"/>
        <v>-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 t="str">
        <f t="shared" si="113"/>
        <v>-</v>
      </c>
    </row>
    <row r="186" spans="1:44" ht="12.75" hidden="1" customHeight="1" outlineLevel="1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 t="str">
        <f t="shared" si="113"/>
        <v>-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5" customFormat="1" ht="12.75" hidden="1" customHeight="1" collapsed="1">
      <c r="A187" s="139" t="s">
        <v>71</v>
      </c>
      <c r="B187" s="140"/>
      <c r="C187" s="140"/>
      <c r="D187" s="140"/>
      <c r="E187" s="140"/>
      <c r="F187" s="140"/>
      <c r="G187" s="140"/>
      <c r="H187" s="140"/>
      <c r="I187" s="141"/>
      <c r="J187" s="114">
        <f>SUM(J177:J186)</f>
        <v>0</v>
      </c>
      <c r="K187" s="114">
        <f>SUM(K177:K186)</f>
        <v>0</v>
      </c>
      <c r="L187" s="115"/>
      <c r="M187" s="114">
        <f>SUM(M177:M186)</f>
        <v>0</v>
      </c>
      <c r="N187" s="114">
        <f>SUM(N177:N186)</f>
        <v>0</v>
      </c>
      <c r="O187" s="114">
        <f>SUM(O177:O186)</f>
        <v>0</v>
      </c>
      <c r="P187" s="116"/>
      <c r="Q187" s="117"/>
      <c r="R187" s="114">
        <f t="shared" ref="R187:AH187" si="119">SUM(R177:R186)</f>
        <v>0</v>
      </c>
      <c r="S187" s="114">
        <f t="shared" si="119"/>
        <v>0</v>
      </c>
      <c r="T187" s="114">
        <f t="shared" si="119"/>
        <v>0</v>
      </c>
      <c r="U187" s="114">
        <f t="shared" si="119"/>
        <v>0</v>
      </c>
      <c r="V187" s="114">
        <f t="shared" si="119"/>
        <v>0</v>
      </c>
      <c r="W187" s="114">
        <f t="shared" si="119"/>
        <v>0</v>
      </c>
      <c r="X187" s="114">
        <f t="shared" si="119"/>
        <v>0</v>
      </c>
      <c r="Y187" s="114">
        <f t="shared" si="119"/>
        <v>0</v>
      </c>
      <c r="Z187" s="114">
        <f t="shared" si="119"/>
        <v>0</v>
      </c>
      <c r="AA187" s="114">
        <f t="shared" si="119"/>
        <v>0</v>
      </c>
      <c r="AB187" s="114">
        <f t="shared" si="119"/>
        <v>0</v>
      </c>
      <c r="AC187" s="114">
        <f t="shared" si="119"/>
        <v>0</v>
      </c>
      <c r="AD187" s="114">
        <f t="shared" si="119"/>
        <v>0</v>
      </c>
      <c r="AE187" s="114">
        <f t="shared" si="119"/>
        <v>0</v>
      </c>
      <c r="AF187" s="114">
        <f t="shared" si="119"/>
        <v>0</v>
      </c>
      <c r="AG187" s="114">
        <f t="shared" si="119"/>
        <v>0</v>
      </c>
      <c r="AH187" s="114">
        <f t="shared" si="119"/>
        <v>0</v>
      </c>
      <c r="AI187" s="118">
        <f>IF(ISERROR(AH187/J187),0,AH187/J187)</f>
        <v>0</v>
      </c>
      <c r="AJ187" s="118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136" t="s">
        <v>72</v>
      </c>
      <c r="B188" s="137"/>
      <c r="C188" s="137"/>
      <c r="D188" s="137"/>
      <c r="E188" s="138"/>
      <c r="F188" s="17"/>
      <c r="G188" s="18"/>
      <c r="H188" s="19"/>
      <c r="I188" s="19"/>
      <c r="J188" s="173">
        <v>972294000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>
      <c r="A189" s="26">
        <v>1</v>
      </c>
      <c r="B189" s="26"/>
      <c r="C189" s="54"/>
      <c r="D189" s="55"/>
      <c r="E189" s="15" t="s">
        <v>86</v>
      </c>
      <c r="F189" s="65" t="s">
        <v>84</v>
      </c>
      <c r="G189" s="63" t="s">
        <v>85</v>
      </c>
      <c r="H189" s="69"/>
      <c r="I189" s="2"/>
      <c r="J189" s="174"/>
      <c r="K189" s="58">
        <v>972294000</v>
      </c>
      <c r="L189" s="1"/>
      <c r="M189" s="57"/>
      <c r="N189" s="64"/>
      <c r="O189" s="57"/>
      <c r="P189" s="53"/>
      <c r="Q189" s="53"/>
      <c r="R189" s="31"/>
      <c r="S189" s="31"/>
      <c r="T189" s="31"/>
      <c r="U189" s="32">
        <f>SUM(R189:T189)</f>
        <v>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 t="shared" ref="AH189" si="120">SUM(U189,Y189,AC189,AG189)</f>
        <v>0</v>
      </c>
      <c r="AI189" s="33">
        <f>IF(ISERROR(AH189/J188),0,AH189/J188)</f>
        <v>0</v>
      </c>
      <c r="AJ189" s="34" t="str">
        <f>IF(ISERROR(AH189/$AH$191),"-",AH189/$AH$191)</f>
        <v>-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5" customFormat="1">
      <c r="A190" s="139" t="s">
        <v>73</v>
      </c>
      <c r="B190" s="140"/>
      <c r="C190" s="140"/>
      <c r="D190" s="140"/>
      <c r="E190" s="140"/>
      <c r="F190" s="140"/>
      <c r="G190" s="140"/>
      <c r="H190" s="140"/>
      <c r="I190" s="141"/>
      <c r="J190" s="114">
        <f>J188</f>
        <v>972294000</v>
      </c>
      <c r="K190" s="114">
        <f>SUM(K189:K189)</f>
        <v>972294000</v>
      </c>
      <c r="L190" s="115"/>
      <c r="M190" s="114">
        <f>SUM(M189:M189)</f>
        <v>0</v>
      </c>
      <c r="N190" s="114">
        <f>SUM(N189:N189)</f>
        <v>0</v>
      </c>
      <c r="O190" s="114">
        <f>SUM(O189:O189)</f>
        <v>0</v>
      </c>
      <c r="P190" s="116"/>
      <c r="Q190" s="117"/>
      <c r="R190" s="114">
        <f t="shared" ref="R190:AH190" si="121">SUM(R189:R189)</f>
        <v>0</v>
      </c>
      <c r="S190" s="114">
        <f t="shared" si="121"/>
        <v>0</v>
      </c>
      <c r="T190" s="114">
        <f t="shared" si="121"/>
        <v>0</v>
      </c>
      <c r="U190" s="114">
        <f t="shared" si="121"/>
        <v>0</v>
      </c>
      <c r="V190" s="114">
        <f t="shared" si="121"/>
        <v>0</v>
      </c>
      <c r="W190" s="114">
        <f t="shared" si="121"/>
        <v>0</v>
      </c>
      <c r="X190" s="114">
        <f t="shared" si="121"/>
        <v>0</v>
      </c>
      <c r="Y190" s="114">
        <f t="shared" si="121"/>
        <v>0</v>
      </c>
      <c r="Z190" s="114">
        <f t="shared" si="121"/>
        <v>0</v>
      </c>
      <c r="AA190" s="114">
        <f t="shared" si="121"/>
        <v>0</v>
      </c>
      <c r="AB190" s="114">
        <f t="shared" si="121"/>
        <v>0</v>
      </c>
      <c r="AC190" s="114">
        <f t="shared" si="121"/>
        <v>0</v>
      </c>
      <c r="AD190" s="114">
        <f t="shared" si="121"/>
        <v>0</v>
      </c>
      <c r="AE190" s="114">
        <f t="shared" si="121"/>
        <v>0</v>
      </c>
      <c r="AF190" s="114">
        <f t="shared" si="121"/>
        <v>0</v>
      </c>
      <c r="AG190" s="114">
        <f t="shared" si="121"/>
        <v>0</v>
      </c>
      <c r="AH190" s="114">
        <f t="shared" si="121"/>
        <v>0</v>
      </c>
      <c r="AI190" s="118">
        <f>IF(ISERROR(AH190/J190),0,AH190/J190)</f>
        <v>0</v>
      </c>
      <c r="AJ190" s="118">
        <f>IF(ISERROR(AH190/$AH$191),0,AH190/$AH$191)</f>
        <v>0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1" customFormat="1" ht="15" customHeight="1">
      <c r="A191" s="142" t="str">
        <f>"TOTAL ASIG."&amp;" "&amp;$A$5</f>
        <v>TOTAL ASIG. 24-02-006 "Habilidades para la Vida - JUNAEB"</v>
      </c>
      <c r="B191" s="143"/>
      <c r="C191" s="143"/>
      <c r="D191" s="143"/>
      <c r="E191" s="143"/>
      <c r="F191" s="143"/>
      <c r="G191" s="143"/>
      <c r="H191" s="143"/>
      <c r="I191" s="144"/>
      <c r="J191" s="119">
        <f>SUM(J19,J31,J43,J55,J67,J79,J91,J103,J115,J127,J139,J151,J163,J175,J187,J190)</f>
        <v>972294000</v>
      </c>
      <c r="K191" s="119">
        <f>+K19+K31+K43+K55+K67+K79+K91+K103+K115+K127+K139+K151+K187+K163+K175+K190</f>
        <v>972294000</v>
      </c>
      <c r="L191" s="120"/>
      <c r="M191" s="119">
        <f>+M19+M31+M43+M55+M67+M79+M91+M103+M115+M127+M139+M151+M187+M163+M175+M190</f>
        <v>0</v>
      </c>
      <c r="N191" s="119">
        <f>+N19+N31+N43+N55+N67+N79+N91+N103+N115+N127+N139+N151+N187+N163+N175+N190</f>
        <v>0</v>
      </c>
      <c r="O191" s="119">
        <f>+O19+O31+O43+O55+O67+O79+O91+O103+O115+O127+O139+O151+O187+O163+O175+O190</f>
        <v>0</v>
      </c>
      <c r="P191" s="121"/>
      <c r="Q191" s="122"/>
      <c r="R191" s="119">
        <f t="shared" ref="R191:AH191" si="122">+R19+R31+R43+R55+R67+R79+R91+R103+R115+R127+R139+R151+R187+R163+R175+R190</f>
        <v>0</v>
      </c>
      <c r="S191" s="119">
        <f t="shared" si="122"/>
        <v>0</v>
      </c>
      <c r="T191" s="119">
        <f t="shared" si="122"/>
        <v>0</v>
      </c>
      <c r="U191" s="119">
        <f t="shared" si="122"/>
        <v>0</v>
      </c>
      <c r="V191" s="119">
        <f t="shared" si="122"/>
        <v>0</v>
      </c>
      <c r="W191" s="119">
        <f t="shared" si="122"/>
        <v>0</v>
      </c>
      <c r="X191" s="119">
        <f t="shared" si="122"/>
        <v>0</v>
      </c>
      <c r="Y191" s="119">
        <f t="shared" si="122"/>
        <v>0</v>
      </c>
      <c r="Z191" s="119">
        <f t="shared" si="122"/>
        <v>0</v>
      </c>
      <c r="AA191" s="119">
        <f t="shared" si="122"/>
        <v>0</v>
      </c>
      <c r="AB191" s="119">
        <f t="shared" si="122"/>
        <v>0</v>
      </c>
      <c r="AC191" s="119">
        <f t="shared" si="122"/>
        <v>0</v>
      </c>
      <c r="AD191" s="119">
        <f t="shared" si="122"/>
        <v>0</v>
      </c>
      <c r="AE191" s="119">
        <f t="shared" si="122"/>
        <v>0</v>
      </c>
      <c r="AF191" s="119">
        <f t="shared" si="122"/>
        <v>0</v>
      </c>
      <c r="AG191" s="119">
        <f t="shared" si="122"/>
        <v>0</v>
      </c>
      <c r="AH191" s="119">
        <f t="shared" si="122"/>
        <v>0</v>
      </c>
      <c r="AI191" s="123">
        <f>IF(ISERROR(AH191/J191),0,AH191/J191)</f>
        <v>0</v>
      </c>
      <c r="AJ191" s="123">
        <f>IF(ISERROR(AH191/$AH$191),0,AH191/$AH$191)</f>
        <v>0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disablePrompts="1" count="11">
    <dataValidation type="textLength" operator="lessThanOrEqual" allowBlank="1" showInputMessage="1" showErrorMessage="1" errorTitle="MÁXIMO DE CARACTERES SOBREPASADO" error="Sólo 255 caracteres por celdas" sqref="F189:G189 L45:L54 E45:G54 P33:Q42 L33:L42 E33:G42 P21:Q30 L21:L30 E21:G30 P9:Q18 L9:L18 N57:N58 C59:C66 P45:Q54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 E9:G1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>
      <formula1>41275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>
      <formula1>42005</formula1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R189:T189 V117:X126 Z189:AB189 V189:X189 M118:N126 M189 M106:N114 M59:N66 AD189:AF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8" orientation="landscape" r:id="rId1"/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zoomScaleNormal="100" workbookViewId="0">
      <selection activeCell="V27" sqref="V27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+'24-03-010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+'24-03-010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+'24-03-010 Ind. Proy'!A5:U5</f>
        <v>24-03-010 "Programa Bonificación Ley Nº 20.595"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26" t="s">
        <v>25</v>
      </c>
      <c r="E7" s="126" t="s">
        <v>26</v>
      </c>
      <c r="F7" s="126" t="s">
        <v>27</v>
      </c>
      <c r="G7" s="126" t="s">
        <v>28</v>
      </c>
      <c r="H7" s="126" t="s">
        <v>29</v>
      </c>
      <c r="I7" s="126" t="s">
        <v>30</v>
      </c>
      <c r="J7" s="159"/>
      <c r="K7" s="126" t="s">
        <v>31</v>
      </c>
      <c r="L7" s="126" t="s">
        <v>32</v>
      </c>
      <c r="M7" s="126" t="s">
        <v>33</v>
      </c>
      <c r="N7" s="159"/>
      <c r="O7" s="126" t="s">
        <v>34</v>
      </c>
      <c r="P7" s="126" t="s">
        <v>35</v>
      </c>
      <c r="Q7" s="126" t="s">
        <v>36</v>
      </c>
      <c r="R7" s="159"/>
      <c r="S7" s="126" t="s">
        <v>37</v>
      </c>
      <c r="T7" s="126" t="s">
        <v>38</v>
      </c>
      <c r="U7" s="126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+'24-03-010 Ind. Proy'!J19</f>
        <v>0</v>
      </c>
      <c r="C8" s="10">
        <f>+'24-03-010 Ind. Proy'!K19</f>
        <v>0</v>
      </c>
      <c r="D8" s="10">
        <f>+'24-03-010 Ind. Proy'!M19</f>
        <v>0</v>
      </c>
      <c r="E8" s="10">
        <f>+'24-03-010 Ind. Proy'!N19</f>
        <v>0</v>
      </c>
      <c r="F8" s="10">
        <f>+'24-03-010 Ind. Proy'!O19</f>
        <v>0</v>
      </c>
      <c r="G8" s="10">
        <f>+'24-03-010 Ind. Proy'!R19</f>
        <v>0</v>
      </c>
      <c r="H8" s="10">
        <f>+'24-03-010 Ind. Proy'!S19</f>
        <v>0</v>
      </c>
      <c r="I8" s="10">
        <f>+'24-03-010 Ind. Proy'!T19</f>
        <v>0</v>
      </c>
      <c r="J8" s="10">
        <f>+'24-03-010 Ind. Proy'!U19</f>
        <v>0</v>
      </c>
      <c r="K8" s="10">
        <f>+'24-03-010 Ind. Proy'!V19</f>
        <v>0</v>
      </c>
      <c r="L8" s="10">
        <f>+'24-03-010 Ind. Proy'!W19</f>
        <v>0</v>
      </c>
      <c r="M8" s="10">
        <f>+'24-03-010 Ind. Proy'!X19</f>
        <v>0</v>
      </c>
      <c r="N8" s="10">
        <f>+'24-03-010 Ind. Proy'!Y19</f>
        <v>0</v>
      </c>
      <c r="O8" s="10">
        <f>+'24-03-010 Ind. Proy'!Z19</f>
        <v>0</v>
      </c>
      <c r="P8" s="10">
        <f>+'24-03-010 Ind. Proy'!AA19</f>
        <v>0</v>
      </c>
      <c r="Q8" s="10">
        <f>+'24-03-010 Ind. Proy'!AB19</f>
        <v>0</v>
      </c>
      <c r="R8" s="10">
        <f>+'24-03-010 Ind. Proy'!AC19</f>
        <v>0</v>
      </c>
      <c r="S8" s="10">
        <f>+'24-03-010 Ind. Proy'!AD19</f>
        <v>0</v>
      </c>
      <c r="T8" s="10">
        <f>+'24-03-010 Ind. Proy'!AE19</f>
        <v>0</v>
      </c>
      <c r="U8" s="10">
        <f>+'24-03-010 Ind. Proy'!AF19</f>
        <v>0</v>
      </c>
      <c r="V8" s="10">
        <f>+'24-03-010 Ind. Proy'!AG19</f>
        <v>0</v>
      </c>
      <c r="W8" s="10">
        <f>+'24-03-010 Ind. Proy'!AH19</f>
        <v>0</v>
      </c>
      <c r="X8" s="49">
        <f>+'24-03-010 Ind. Proy'!AI19</f>
        <v>0</v>
      </c>
      <c r="Y8" s="49">
        <f>+'24-03-010 Ind. Proy'!AJ19</f>
        <v>0</v>
      </c>
    </row>
    <row r="9" spans="1:25" s="45" customFormat="1" ht="24.75" customHeight="1">
      <c r="A9" s="48" t="s">
        <v>44</v>
      </c>
      <c r="B9" s="10">
        <f>+'24-03-010 Ind. Proy'!J31</f>
        <v>0</v>
      </c>
      <c r="C9" s="10">
        <f>+'24-03-010 Ind. Proy'!K31</f>
        <v>0</v>
      </c>
      <c r="D9" s="10">
        <f>+'24-03-010 Ind. Proy'!M31</f>
        <v>0</v>
      </c>
      <c r="E9" s="10">
        <f>+'24-03-010 Ind. Proy'!N31</f>
        <v>0</v>
      </c>
      <c r="F9" s="10">
        <f>+'24-03-010 Ind. Proy'!O31</f>
        <v>0</v>
      </c>
      <c r="G9" s="10">
        <f>+'24-03-010 Ind. Proy'!R31</f>
        <v>0</v>
      </c>
      <c r="H9" s="10">
        <f>+'24-03-010 Ind. Proy'!S31</f>
        <v>0</v>
      </c>
      <c r="I9" s="10">
        <f>+'24-03-010 Ind. Proy'!T31</f>
        <v>0</v>
      </c>
      <c r="J9" s="10">
        <f>+'24-03-010 Ind. Proy'!U31</f>
        <v>0</v>
      </c>
      <c r="K9" s="10">
        <f>+'24-03-010 Ind. Proy'!V31</f>
        <v>0</v>
      </c>
      <c r="L9" s="10">
        <f>+'24-03-010 Ind. Proy'!W31</f>
        <v>0</v>
      </c>
      <c r="M9" s="10">
        <f>+'24-03-010 Ind. Proy'!X31</f>
        <v>0</v>
      </c>
      <c r="N9" s="10">
        <f>+'24-03-010 Ind. Proy'!Y31</f>
        <v>0</v>
      </c>
      <c r="O9" s="10">
        <f>+'24-03-010 Ind. Proy'!Z31</f>
        <v>0</v>
      </c>
      <c r="P9" s="10">
        <f>+'24-03-010 Ind. Proy'!AA31</f>
        <v>0</v>
      </c>
      <c r="Q9" s="10">
        <f>+'24-03-010 Ind. Proy'!AB31</f>
        <v>0</v>
      </c>
      <c r="R9" s="10">
        <f>+'24-03-010 Ind. Proy'!AC31</f>
        <v>0</v>
      </c>
      <c r="S9" s="10">
        <f>+'24-03-010 Ind. Proy'!AD31</f>
        <v>0</v>
      </c>
      <c r="T9" s="10">
        <f>+'24-03-010 Ind. Proy'!AE31</f>
        <v>0</v>
      </c>
      <c r="U9" s="10">
        <f>+'24-03-010 Ind. Proy'!AF31</f>
        <v>0</v>
      </c>
      <c r="V9" s="10">
        <f>+'24-03-010 Ind. Proy'!AG31</f>
        <v>0</v>
      </c>
      <c r="W9" s="10">
        <f>+'24-03-010 Ind. Proy'!AH31</f>
        <v>0</v>
      </c>
      <c r="X9" s="49">
        <f>+'24-03-010 Ind. Proy'!AI31</f>
        <v>0</v>
      </c>
      <c r="Y9" s="49">
        <f>+'24-03-010 Ind. Proy'!AJ31</f>
        <v>0</v>
      </c>
    </row>
    <row r="10" spans="1:25" s="45" customFormat="1" ht="24.75" customHeight="1">
      <c r="A10" s="48" t="s">
        <v>46</v>
      </c>
      <c r="B10" s="10">
        <f>+'24-03-010 Ind. Proy'!J43</f>
        <v>0</v>
      </c>
      <c r="C10" s="10">
        <f>+'24-03-010 Ind. Proy'!K43</f>
        <v>0</v>
      </c>
      <c r="D10" s="10">
        <f>+'24-03-010 Ind. Proy'!M43</f>
        <v>0</v>
      </c>
      <c r="E10" s="10">
        <f>+'24-03-010 Ind. Proy'!N43</f>
        <v>0</v>
      </c>
      <c r="F10" s="10">
        <f>+'24-03-010 Ind. Proy'!O43</f>
        <v>0</v>
      </c>
      <c r="G10" s="10">
        <f>+'24-03-010 Ind. Proy'!R43</f>
        <v>0</v>
      </c>
      <c r="H10" s="10">
        <f>+'24-03-010 Ind. Proy'!S43</f>
        <v>0</v>
      </c>
      <c r="I10" s="10">
        <f>+'24-03-010 Ind. Proy'!T43</f>
        <v>0</v>
      </c>
      <c r="J10" s="10">
        <f>+'24-03-010 Ind. Proy'!U43</f>
        <v>0</v>
      </c>
      <c r="K10" s="10">
        <f>+'24-03-010 Ind. Proy'!V43</f>
        <v>0</v>
      </c>
      <c r="L10" s="10">
        <f>+'24-03-010 Ind. Proy'!W43</f>
        <v>0</v>
      </c>
      <c r="M10" s="10">
        <f>+'24-03-010 Ind. Proy'!X43</f>
        <v>0</v>
      </c>
      <c r="N10" s="10">
        <f>+'24-03-010 Ind. Proy'!Y43</f>
        <v>0</v>
      </c>
      <c r="O10" s="10">
        <f>+'24-03-010 Ind. Proy'!Z43</f>
        <v>0</v>
      </c>
      <c r="P10" s="10">
        <f>+'24-03-010 Ind. Proy'!AA43</f>
        <v>0</v>
      </c>
      <c r="Q10" s="10">
        <f>+'24-03-010 Ind. Proy'!AB43</f>
        <v>0</v>
      </c>
      <c r="R10" s="10">
        <f>+'24-03-010 Ind. Proy'!AC43</f>
        <v>0</v>
      </c>
      <c r="S10" s="10">
        <f>+'24-03-010 Ind. Proy'!AD43</f>
        <v>0</v>
      </c>
      <c r="T10" s="10">
        <f>+'24-03-010 Ind. Proy'!AE43</f>
        <v>0</v>
      </c>
      <c r="U10" s="10">
        <f>+'24-03-010 Ind. Proy'!AF43</f>
        <v>0</v>
      </c>
      <c r="V10" s="10">
        <f>+'24-03-010 Ind. Proy'!AG43</f>
        <v>0</v>
      </c>
      <c r="W10" s="10">
        <f>+'24-03-010 Ind. Proy'!AH43</f>
        <v>0</v>
      </c>
      <c r="X10" s="49">
        <f>+'24-03-010 Ind. Proy'!AI43</f>
        <v>0</v>
      </c>
      <c r="Y10" s="49">
        <f>+'24-03-010 Ind. Proy'!AJ43</f>
        <v>0</v>
      </c>
    </row>
    <row r="11" spans="1:25" s="45" customFormat="1" ht="24.75" customHeight="1">
      <c r="A11" s="48" t="s">
        <v>48</v>
      </c>
      <c r="B11" s="10">
        <f>+'24-03-010 Ind. Proy'!J55</f>
        <v>0</v>
      </c>
      <c r="C11" s="10">
        <f>+'24-03-010 Ind. Proy'!K55</f>
        <v>0</v>
      </c>
      <c r="D11" s="10">
        <f>+'24-03-010 Ind. Proy'!M55</f>
        <v>0</v>
      </c>
      <c r="E11" s="10">
        <f>+'24-03-010 Ind. Proy'!N55</f>
        <v>0</v>
      </c>
      <c r="F11" s="10">
        <f>+'24-03-010 Ind. Proy'!O55</f>
        <v>0</v>
      </c>
      <c r="G11" s="10">
        <f>+'24-03-010 Ind. Proy'!R55</f>
        <v>0</v>
      </c>
      <c r="H11" s="10">
        <f>+'24-03-010 Ind. Proy'!S55</f>
        <v>0</v>
      </c>
      <c r="I11" s="10">
        <f>+'24-03-010 Ind. Proy'!T55</f>
        <v>0</v>
      </c>
      <c r="J11" s="10">
        <f>+'24-03-010 Ind. Proy'!U55</f>
        <v>0</v>
      </c>
      <c r="K11" s="10">
        <f>+'24-03-010 Ind. Proy'!V55</f>
        <v>0</v>
      </c>
      <c r="L11" s="10">
        <f>+'24-03-010 Ind. Proy'!W55</f>
        <v>0</v>
      </c>
      <c r="M11" s="10">
        <f>+'24-03-010 Ind. Proy'!X55</f>
        <v>0</v>
      </c>
      <c r="N11" s="10">
        <f>+'24-03-010 Ind. Proy'!Y55</f>
        <v>0</v>
      </c>
      <c r="O11" s="10">
        <f>+'24-03-010 Ind. Proy'!Z55</f>
        <v>0</v>
      </c>
      <c r="P11" s="10">
        <f>+'24-03-010 Ind. Proy'!AA55</f>
        <v>0</v>
      </c>
      <c r="Q11" s="10">
        <f>+'24-03-010 Ind. Proy'!AB55</f>
        <v>0</v>
      </c>
      <c r="R11" s="10">
        <f>+'24-03-010 Ind. Proy'!AC55</f>
        <v>0</v>
      </c>
      <c r="S11" s="10">
        <f>+'24-03-010 Ind. Proy'!AD55</f>
        <v>0</v>
      </c>
      <c r="T11" s="10">
        <f>+'24-03-010 Ind. Proy'!AE55</f>
        <v>0</v>
      </c>
      <c r="U11" s="10">
        <f>+'24-03-010 Ind. Proy'!AF55</f>
        <v>0</v>
      </c>
      <c r="V11" s="10">
        <f>+'24-03-010 Ind. Proy'!AG55</f>
        <v>0</v>
      </c>
      <c r="W11" s="10">
        <f>+'24-03-010 Ind. Proy'!AH55</f>
        <v>0</v>
      </c>
      <c r="X11" s="49">
        <f>+'24-03-010 Ind. Proy'!AI55</f>
        <v>0</v>
      </c>
      <c r="Y11" s="49">
        <f>+'24-03-010 Ind. Proy'!AJ55</f>
        <v>0</v>
      </c>
    </row>
    <row r="12" spans="1:25" s="45" customFormat="1" ht="24.75" customHeight="1">
      <c r="A12" s="48" t="s">
        <v>50</v>
      </c>
      <c r="B12" s="10">
        <f>+'24-03-010 Ind. Proy'!J67</f>
        <v>0</v>
      </c>
      <c r="C12" s="10">
        <f>+'24-03-010 Ind. Proy'!K67</f>
        <v>0</v>
      </c>
      <c r="D12" s="10">
        <f>+'24-03-010 Ind. Proy'!M67</f>
        <v>0</v>
      </c>
      <c r="E12" s="10">
        <f>+'24-03-010 Ind. Proy'!N67</f>
        <v>0</v>
      </c>
      <c r="F12" s="10">
        <f>+'24-03-010 Ind. Proy'!O67</f>
        <v>0</v>
      </c>
      <c r="G12" s="10">
        <f>+'24-03-010 Ind. Proy'!R67</f>
        <v>0</v>
      </c>
      <c r="H12" s="10">
        <f>+'24-03-010 Ind. Proy'!S67</f>
        <v>0</v>
      </c>
      <c r="I12" s="10">
        <f>+'24-03-010 Ind. Proy'!T67</f>
        <v>0</v>
      </c>
      <c r="J12" s="10">
        <f>+'24-03-010 Ind. Proy'!U67</f>
        <v>0</v>
      </c>
      <c r="K12" s="10">
        <f>+'24-03-010 Ind. Proy'!V67</f>
        <v>0</v>
      </c>
      <c r="L12" s="10">
        <f>+'24-03-010 Ind. Proy'!W67</f>
        <v>0</v>
      </c>
      <c r="M12" s="10">
        <f>+'24-03-010 Ind. Proy'!X67</f>
        <v>0</v>
      </c>
      <c r="N12" s="10">
        <f>+'24-03-010 Ind. Proy'!Y67</f>
        <v>0</v>
      </c>
      <c r="O12" s="10">
        <f>+'24-03-010 Ind. Proy'!Z67</f>
        <v>0</v>
      </c>
      <c r="P12" s="10">
        <f>+'24-03-010 Ind. Proy'!AA67</f>
        <v>0</v>
      </c>
      <c r="Q12" s="10">
        <f>+'24-03-010 Ind. Proy'!AB67</f>
        <v>0</v>
      </c>
      <c r="R12" s="10">
        <f>+'24-03-010 Ind. Proy'!AC67</f>
        <v>0</v>
      </c>
      <c r="S12" s="10">
        <f>+'24-03-010 Ind. Proy'!AD67</f>
        <v>0</v>
      </c>
      <c r="T12" s="10">
        <f>+'24-03-010 Ind. Proy'!AE67</f>
        <v>0</v>
      </c>
      <c r="U12" s="10">
        <f>+'24-03-010 Ind. Proy'!AF67</f>
        <v>0</v>
      </c>
      <c r="V12" s="10">
        <f>+'24-03-010 Ind. Proy'!AG67</f>
        <v>0</v>
      </c>
      <c r="W12" s="10">
        <f>+'24-03-010 Ind. Proy'!AH67</f>
        <v>0</v>
      </c>
      <c r="X12" s="49">
        <f>+'24-03-010 Ind. Proy'!AI67</f>
        <v>0</v>
      </c>
      <c r="Y12" s="49">
        <f>+'24-03-010 Ind. Proy'!AJ67</f>
        <v>0</v>
      </c>
    </row>
    <row r="13" spans="1:25" s="45" customFormat="1" ht="24.75" customHeight="1">
      <c r="A13" s="48" t="s">
        <v>52</v>
      </c>
      <c r="B13" s="10">
        <f>+'24-03-010 Ind. Proy'!J79</f>
        <v>0</v>
      </c>
      <c r="C13" s="10">
        <f>+'24-03-010 Ind. Proy'!K79</f>
        <v>0</v>
      </c>
      <c r="D13" s="10">
        <f>+'24-03-010 Ind. Proy'!M79</f>
        <v>0</v>
      </c>
      <c r="E13" s="10">
        <f>+'24-03-010 Ind. Proy'!N79</f>
        <v>0</v>
      </c>
      <c r="F13" s="10">
        <f>+'24-03-010 Ind. Proy'!O79</f>
        <v>0</v>
      </c>
      <c r="G13" s="10">
        <f>+'24-03-010 Ind. Proy'!R79</f>
        <v>0</v>
      </c>
      <c r="H13" s="10">
        <f>+'24-03-010 Ind. Proy'!S79</f>
        <v>0</v>
      </c>
      <c r="I13" s="10">
        <f>+'24-03-010 Ind. Proy'!T79</f>
        <v>0</v>
      </c>
      <c r="J13" s="10">
        <f>+'24-03-010 Ind. Proy'!U79</f>
        <v>0</v>
      </c>
      <c r="K13" s="10">
        <f>+'24-03-010 Ind. Proy'!V79</f>
        <v>0</v>
      </c>
      <c r="L13" s="10">
        <f>+'24-03-010 Ind. Proy'!W79</f>
        <v>0</v>
      </c>
      <c r="M13" s="10">
        <f>+'24-03-010 Ind. Proy'!X79</f>
        <v>0</v>
      </c>
      <c r="N13" s="10">
        <f>+'24-03-010 Ind. Proy'!Y79</f>
        <v>0</v>
      </c>
      <c r="O13" s="10">
        <f>+'24-03-010 Ind. Proy'!Z79</f>
        <v>0</v>
      </c>
      <c r="P13" s="10">
        <f>+'24-03-010 Ind. Proy'!AA79</f>
        <v>0</v>
      </c>
      <c r="Q13" s="10">
        <f>+'24-03-010 Ind. Proy'!AB79</f>
        <v>0</v>
      </c>
      <c r="R13" s="10">
        <f>+'24-03-010 Ind. Proy'!AC79</f>
        <v>0</v>
      </c>
      <c r="S13" s="10">
        <f>+'24-03-010 Ind. Proy'!AD79</f>
        <v>0</v>
      </c>
      <c r="T13" s="10">
        <f>+'24-03-010 Ind. Proy'!AE79</f>
        <v>0</v>
      </c>
      <c r="U13" s="10">
        <f>+'24-03-010 Ind. Proy'!AF79</f>
        <v>0</v>
      </c>
      <c r="V13" s="10">
        <f>+'24-03-010 Ind. Proy'!AG79</f>
        <v>0</v>
      </c>
      <c r="W13" s="10">
        <f>+'24-03-010 Ind. Proy'!AH79</f>
        <v>0</v>
      </c>
      <c r="X13" s="49">
        <f>+'24-03-010 Ind. Proy'!AI79</f>
        <v>0</v>
      </c>
      <c r="Y13" s="49">
        <f>+'24-03-010 Ind. Proy'!AJ79</f>
        <v>0</v>
      </c>
    </row>
    <row r="14" spans="1:25" s="45" customFormat="1" ht="24.75" customHeight="1">
      <c r="A14" s="48" t="s">
        <v>54</v>
      </c>
      <c r="B14" s="10">
        <f>+'24-03-010 Ind. Proy'!J91</f>
        <v>0</v>
      </c>
      <c r="C14" s="10">
        <f>+'24-03-010 Ind. Proy'!K91</f>
        <v>0</v>
      </c>
      <c r="D14" s="10">
        <f>+'24-03-010 Ind. Proy'!M91</f>
        <v>0</v>
      </c>
      <c r="E14" s="10">
        <f>+'24-03-010 Ind. Proy'!N91</f>
        <v>0</v>
      </c>
      <c r="F14" s="10">
        <f>+'24-03-010 Ind. Proy'!O91</f>
        <v>0</v>
      </c>
      <c r="G14" s="10">
        <f>+'24-03-010 Ind. Proy'!R91</f>
        <v>0</v>
      </c>
      <c r="H14" s="10">
        <f>+'24-03-010 Ind. Proy'!S91</f>
        <v>0</v>
      </c>
      <c r="I14" s="10">
        <f>+'24-03-010 Ind. Proy'!T91</f>
        <v>0</v>
      </c>
      <c r="J14" s="10">
        <f>+'24-03-010 Ind. Proy'!U91</f>
        <v>0</v>
      </c>
      <c r="K14" s="10">
        <f>+'24-03-010 Ind. Proy'!V91</f>
        <v>0</v>
      </c>
      <c r="L14" s="10">
        <f>+'24-03-010 Ind. Proy'!W91</f>
        <v>0</v>
      </c>
      <c r="M14" s="10">
        <f>+'24-03-010 Ind. Proy'!X91</f>
        <v>0</v>
      </c>
      <c r="N14" s="10">
        <f>+'24-03-010 Ind. Proy'!Y91</f>
        <v>0</v>
      </c>
      <c r="O14" s="10">
        <f>+'24-03-010 Ind. Proy'!Z91</f>
        <v>0</v>
      </c>
      <c r="P14" s="10">
        <f>+'24-03-010 Ind. Proy'!AA91</f>
        <v>0</v>
      </c>
      <c r="Q14" s="10">
        <f>+'24-03-010 Ind. Proy'!AB91</f>
        <v>0</v>
      </c>
      <c r="R14" s="10">
        <f>+'24-03-010 Ind. Proy'!AC91</f>
        <v>0</v>
      </c>
      <c r="S14" s="10">
        <f>+'24-03-010 Ind. Proy'!AD91</f>
        <v>0</v>
      </c>
      <c r="T14" s="10">
        <f>+'24-03-010 Ind. Proy'!AE91</f>
        <v>0</v>
      </c>
      <c r="U14" s="10">
        <f>+'24-03-010 Ind. Proy'!AF91</f>
        <v>0</v>
      </c>
      <c r="V14" s="10">
        <f>+'24-03-010 Ind. Proy'!AG91</f>
        <v>0</v>
      </c>
      <c r="W14" s="10">
        <f>+'24-03-010 Ind. Proy'!AH91</f>
        <v>0</v>
      </c>
      <c r="X14" s="49">
        <f>+'24-03-010 Ind. Proy'!AI91</f>
        <v>0</v>
      </c>
      <c r="Y14" s="49">
        <f>+'24-03-010 Ind. Proy'!AJ91</f>
        <v>0</v>
      </c>
    </row>
    <row r="15" spans="1:25" s="45" customFormat="1" ht="24.75" customHeight="1">
      <c r="A15" s="48" t="s">
        <v>56</v>
      </c>
      <c r="B15" s="10">
        <f>+'24-03-010 Ind. Proy'!J103</f>
        <v>0</v>
      </c>
      <c r="C15" s="10">
        <f>+'24-03-010 Ind. Proy'!K103</f>
        <v>0</v>
      </c>
      <c r="D15" s="10">
        <f>+'24-03-010 Ind. Proy'!M103</f>
        <v>0</v>
      </c>
      <c r="E15" s="10">
        <f>+'24-03-010 Ind. Proy'!N103</f>
        <v>0</v>
      </c>
      <c r="F15" s="10">
        <f>+'24-03-010 Ind. Proy'!O103</f>
        <v>0</v>
      </c>
      <c r="G15" s="10">
        <f>+'24-03-010 Ind. Proy'!R103</f>
        <v>0</v>
      </c>
      <c r="H15" s="10">
        <f>+'24-03-010 Ind. Proy'!S103</f>
        <v>0</v>
      </c>
      <c r="I15" s="10">
        <f>+'24-03-010 Ind. Proy'!T103</f>
        <v>0</v>
      </c>
      <c r="J15" s="10">
        <f>+'24-03-010 Ind. Proy'!U103</f>
        <v>0</v>
      </c>
      <c r="K15" s="10">
        <f>+'24-03-010 Ind. Proy'!V103</f>
        <v>0</v>
      </c>
      <c r="L15" s="10">
        <f>+'24-03-010 Ind. Proy'!W103</f>
        <v>0</v>
      </c>
      <c r="M15" s="10">
        <f>+'24-03-010 Ind. Proy'!X103</f>
        <v>0</v>
      </c>
      <c r="N15" s="10">
        <f>+'24-03-010 Ind. Proy'!Y103</f>
        <v>0</v>
      </c>
      <c r="O15" s="10">
        <f>+'24-03-010 Ind. Proy'!Z103</f>
        <v>0</v>
      </c>
      <c r="P15" s="10">
        <f>+'24-03-010 Ind. Proy'!AA103</f>
        <v>0</v>
      </c>
      <c r="Q15" s="10">
        <f>+'24-03-010 Ind. Proy'!AB103</f>
        <v>0</v>
      </c>
      <c r="R15" s="10">
        <f>+'24-03-010 Ind. Proy'!AC103</f>
        <v>0</v>
      </c>
      <c r="S15" s="10">
        <f>+'24-03-010 Ind. Proy'!AD103</f>
        <v>0</v>
      </c>
      <c r="T15" s="10">
        <f>+'24-03-010 Ind. Proy'!AE103</f>
        <v>0</v>
      </c>
      <c r="U15" s="10">
        <f>+'24-03-010 Ind. Proy'!AF103</f>
        <v>0</v>
      </c>
      <c r="V15" s="10">
        <f>+'24-03-010 Ind. Proy'!AG103</f>
        <v>0</v>
      </c>
      <c r="W15" s="10">
        <f>+'24-03-010 Ind. Proy'!AH103</f>
        <v>0</v>
      </c>
      <c r="X15" s="49">
        <f>+'24-03-010 Ind. Proy'!AI103</f>
        <v>0</v>
      </c>
      <c r="Y15" s="49">
        <f>+'24-03-010 Ind. Proy'!AJ103</f>
        <v>0</v>
      </c>
    </row>
    <row r="16" spans="1:25" s="45" customFormat="1" ht="24.75" customHeight="1">
      <c r="A16" s="48" t="s">
        <v>58</v>
      </c>
      <c r="B16" s="10">
        <f>+'24-03-010 Ind. Proy'!J115</f>
        <v>0</v>
      </c>
      <c r="C16" s="10">
        <f>+'24-03-010 Ind. Proy'!K115</f>
        <v>0</v>
      </c>
      <c r="D16" s="10">
        <f>+'24-03-010 Ind. Proy'!M115</f>
        <v>0</v>
      </c>
      <c r="E16" s="10">
        <f>+'24-03-010 Ind. Proy'!N115</f>
        <v>0</v>
      </c>
      <c r="F16" s="10">
        <f>+'24-03-010 Ind. Proy'!O115</f>
        <v>0</v>
      </c>
      <c r="G16" s="10">
        <f>+'24-03-010 Ind. Proy'!R115</f>
        <v>0</v>
      </c>
      <c r="H16" s="10">
        <f>+'24-03-010 Ind. Proy'!S115</f>
        <v>0</v>
      </c>
      <c r="I16" s="10">
        <f>+'24-03-010 Ind. Proy'!T115</f>
        <v>0</v>
      </c>
      <c r="J16" s="10">
        <f>+'24-03-010 Ind. Proy'!U115</f>
        <v>0</v>
      </c>
      <c r="K16" s="10">
        <f>+'24-03-010 Ind. Proy'!V115</f>
        <v>0</v>
      </c>
      <c r="L16" s="10">
        <f>+'24-03-010 Ind. Proy'!W115</f>
        <v>0</v>
      </c>
      <c r="M16" s="10">
        <f>+'24-03-010 Ind. Proy'!X115</f>
        <v>0</v>
      </c>
      <c r="N16" s="10">
        <f>+'24-03-010 Ind. Proy'!Y115</f>
        <v>0</v>
      </c>
      <c r="O16" s="10">
        <f>+'24-03-010 Ind. Proy'!Z115</f>
        <v>0</v>
      </c>
      <c r="P16" s="10">
        <f>+'24-03-010 Ind. Proy'!AA115</f>
        <v>0</v>
      </c>
      <c r="Q16" s="10">
        <f>+'24-03-010 Ind. Proy'!AB115</f>
        <v>0</v>
      </c>
      <c r="R16" s="10">
        <f>+'24-03-010 Ind. Proy'!AC115</f>
        <v>0</v>
      </c>
      <c r="S16" s="10">
        <f>+'24-03-010 Ind. Proy'!AD115</f>
        <v>0</v>
      </c>
      <c r="T16" s="10">
        <f>+'24-03-010 Ind. Proy'!AE115</f>
        <v>0</v>
      </c>
      <c r="U16" s="10">
        <f>+'24-03-010 Ind. Proy'!AF115</f>
        <v>0</v>
      </c>
      <c r="V16" s="10">
        <f>+'24-03-010 Ind. Proy'!AG115</f>
        <v>0</v>
      </c>
      <c r="W16" s="10">
        <f>+'24-03-010 Ind. Proy'!AH115</f>
        <v>0</v>
      </c>
      <c r="X16" s="49">
        <f>+'24-03-010 Ind. Proy'!AI115</f>
        <v>0</v>
      </c>
      <c r="Y16" s="49">
        <f>+'24-03-010 Ind. Proy'!AJ115</f>
        <v>0</v>
      </c>
    </row>
    <row r="17" spans="1:25" s="45" customFormat="1" ht="24.75" customHeight="1">
      <c r="A17" s="48" t="s">
        <v>60</v>
      </c>
      <c r="B17" s="10">
        <f>+'24-03-010 Ind. Proy'!J127</f>
        <v>0</v>
      </c>
      <c r="C17" s="10">
        <f>+'24-03-010 Ind. Proy'!K127</f>
        <v>0</v>
      </c>
      <c r="D17" s="10">
        <f>+'24-03-010 Ind. Proy'!M127</f>
        <v>0</v>
      </c>
      <c r="E17" s="10">
        <f>+'24-03-010 Ind. Proy'!N127</f>
        <v>0</v>
      </c>
      <c r="F17" s="10">
        <f>+'24-03-010 Ind. Proy'!O127</f>
        <v>0</v>
      </c>
      <c r="G17" s="10">
        <f>+'24-03-010 Ind. Proy'!R127</f>
        <v>0</v>
      </c>
      <c r="H17" s="10">
        <f>+'24-03-010 Ind. Proy'!S127</f>
        <v>0</v>
      </c>
      <c r="I17" s="10">
        <f>+'24-03-010 Ind. Proy'!T127</f>
        <v>0</v>
      </c>
      <c r="J17" s="10">
        <f>+'24-03-010 Ind. Proy'!U127</f>
        <v>0</v>
      </c>
      <c r="K17" s="10">
        <f>+'24-03-010 Ind. Proy'!V127</f>
        <v>0</v>
      </c>
      <c r="L17" s="10">
        <f>+'24-03-010 Ind. Proy'!W127</f>
        <v>0</v>
      </c>
      <c r="M17" s="10">
        <f>+'24-03-010 Ind. Proy'!X127</f>
        <v>0</v>
      </c>
      <c r="N17" s="10">
        <f>+'24-03-010 Ind. Proy'!Y127</f>
        <v>0</v>
      </c>
      <c r="O17" s="10">
        <f>+'24-03-010 Ind. Proy'!Z127</f>
        <v>0</v>
      </c>
      <c r="P17" s="10">
        <f>+'24-03-010 Ind. Proy'!AA127</f>
        <v>0</v>
      </c>
      <c r="Q17" s="10">
        <f>+'24-03-010 Ind. Proy'!AB127</f>
        <v>0</v>
      </c>
      <c r="R17" s="10">
        <f>+'24-03-010 Ind. Proy'!AC127</f>
        <v>0</v>
      </c>
      <c r="S17" s="10">
        <f>+'24-03-010 Ind. Proy'!AD127</f>
        <v>0</v>
      </c>
      <c r="T17" s="10">
        <f>+'24-03-010 Ind. Proy'!AE127</f>
        <v>0</v>
      </c>
      <c r="U17" s="10">
        <f>+'24-03-010 Ind. Proy'!AF127</f>
        <v>0</v>
      </c>
      <c r="V17" s="10">
        <f>+'24-03-010 Ind. Proy'!AG127</f>
        <v>0</v>
      </c>
      <c r="W17" s="10">
        <f>+'24-03-010 Ind. Proy'!AH127</f>
        <v>0</v>
      </c>
      <c r="X17" s="49">
        <f>+'24-03-010 Ind. Proy'!AI116</f>
        <v>0</v>
      </c>
      <c r="Y17" s="49">
        <f>+'24-03-010 Ind. Proy'!AJ116</f>
        <v>0</v>
      </c>
    </row>
    <row r="18" spans="1:25" s="45" customFormat="1" ht="24.75" customHeight="1">
      <c r="A18" s="48" t="s">
        <v>62</v>
      </c>
      <c r="B18" s="10">
        <f>+'24-03-010 Ind. Proy'!J139</f>
        <v>0</v>
      </c>
      <c r="C18" s="10">
        <f>+'24-03-010 Ind. Proy'!K139</f>
        <v>0</v>
      </c>
      <c r="D18" s="10">
        <f>+'24-03-010 Ind. Proy'!M139</f>
        <v>0</v>
      </c>
      <c r="E18" s="10">
        <f>+'24-03-010 Ind. Proy'!N139</f>
        <v>0</v>
      </c>
      <c r="F18" s="10">
        <f>+'24-03-010 Ind. Proy'!O139</f>
        <v>0</v>
      </c>
      <c r="G18" s="10">
        <f>+'24-03-010 Ind. Proy'!R139</f>
        <v>0</v>
      </c>
      <c r="H18" s="10">
        <f>+'24-03-010 Ind. Proy'!S139</f>
        <v>0</v>
      </c>
      <c r="I18" s="10">
        <f>+'24-03-010 Ind. Proy'!T139</f>
        <v>0</v>
      </c>
      <c r="J18" s="10">
        <f>+'24-03-010 Ind. Proy'!U139</f>
        <v>0</v>
      </c>
      <c r="K18" s="10">
        <f>+'24-03-010 Ind. Proy'!V139</f>
        <v>0</v>
      </c>
      <c r="L18" s="10">
        <f>+'24-03-010 Ind. Proy'!W139</f>
        <v>0</v>
      </c>
      <c r="M18" s="10">
        <f>+'24-03-010 Ind. Proy'!X139</f>
        <v>0</v>
      </c>
      <c r="N18" s="10">
        <f>+'24-03-010 Ind. Proy'!Y139</f>
        <v>0</v>
      </c>
      <c r="O18" s="10">
        <f>+'24-03-010 Ind. Proy'!Z139</f>
        <v>0</v>
      </c>
      <c r="P18" s="10">
        <f>+'24-03-010 Ind. Proy'!AA139</f>
        <v>0</v>
      </c>
      <c r="Q18" s="10">
        <f>+'24-03-010 Ind. Proy'!AB139</f>
        <v>0</v>
      </c>
      <c r="R18" s="10">
        <f>+'24-03-010 Ind. Proy'!AC139</f>
        <v>0</v>
      </c>
      <c r="S18" s="10">
        <f>+'24-03-010 Ind. Proy'!AD139</f>
        <v>0</v>
      </c>
      <c r="T18" s="10">
        <f>+'24-03-010 Ind. Proy'!AE139</f>
        <v>0</v>
      </c>
      <c r="U18" s="10">
        <f>+'24-03-010 Ind. Proy'!AF139</f>
        <v>0</v>
      </c>
      <c r="V18" s="10">
        <f>+'24-03-010 Ind. Proy'!AG139</f>
        <v>0</v>
      </c>
      <c r="W18" s="10">
        <f>+'24-03-010 Ind. Proy'!AH139</f>
        <v>0</v>
      </c>
      <c r="X18" s="49">
        <f>+'24-03-010 Ind. Proy'!AI139</f>
        <v>0</v>
      </c>
      <c r="Y18" s="49">
        <f>+'24-03-010 Ind. Proy'!AJ139</f>
        <v>0</v>
      </c>
    </row>
    <row r="19" spans="1:25" s="45" customFormat="1" ht="24.75" customHeight="1">
      <c r="A19" s="48" t="s">
        <v>64</v>
      </c>
      <c r="B19" s="10">
        <f>+'24-03-010 Ind. Proy'!J151</f>
        <v>0</v>
      </c>
      <c r="C19" s="10">
        <f>+'24-03-010 Ind. Proy'!K151</f>
        <v>0</v>
      </c>
      <c r="D19" s="10">
        <f>+'24-03-010 Ind. Proy'!M151</f>
        <v>0</v>
      </c>
      <c r="E19" s="10">
        <f>+'24-03-010 Ind. Proy'!N151</f>
        <v>0</v>
      </c>
      <c r="F19" s="10">
        <f>+'24-03-010 Ind. Proy'!O151</f>
        <v>0</v>
      </c>
      <c r="G19" s="10">
        <f>+'24-03-010 Ind. Proy'!R151</f>
        <v>0</v>
      </c>
      <c r="H19" s="10">
        <f>+'24-03-010 Ind. Proy'!S151</f>
        <v>0</v>
      </c>
      <c r="I19" s="10">
        <f>+'24-03-010 Ind. Proy'!T151</f>
        <v>0</v>
      </c>
      <c r="J19" s="10">
        <f>+'24-03-010 Ind. Proy'!U151</f>
        <v>0</v>
      </c>
      <c r="K19" s="10">
        <f>+'24-03-010 Ind. Proy'!V151</f>
        <v>0</v>
      </c>
      <c r="L19" s="10">
        <f>+'24-03-010 Ind. Proy'!W151</f>
        <v>0</v>
      </c>
      <c r="M19" s="10">
        <f>+'24-03-010 Ind. Proy'!X151</f>
        <v>0</v>
      </c>
      <c r="N19" s="10">
        <f>+'24-03-010 Ind. Proy'!Y151</f>
        <v>0</v>
      </c>
      <c r="O19" s="10">
        <f>+'24-03-010 Ind. Proy'!Z151</f>
        <v>0</v>
      </c>
      <c r="P19" s="10">
        <f>+'24-03-010 Ind. Proy'!AA151</f>
        <v>0</v>
      </c>
      <c r="Q19" s="10">
        <f>+'24-03-010 Ind. Proy'!AB151</f>
        <v>0</v>
      </c>
      <c r="R19" s="10">
        <f>+'24-03-010 Ind. Proy'!AC151</f>
        <v>0</v>
      </c>
      <c r="S19" s="10">
        <f>+'24-03-010 Ind. Proy'!AD151</f>
        <v>0</v>
      </c>
      <c r="T19" s="10">
        <f>+'24-03-010 Ind. Proy'!AE151</f>
        <v>0</v>
      </c>
      <c r="U19" s="10">
        <f>+'24-03-010 Ind. Proy'!AF151</f>
        <v>0</v>
      </c>
      <c r="V19" s="10">
        <f>+'24-03-010 Ind. Proy'!AG151</f>
        <v>0</v>
      </c>
      <c r="W19" s="10">
        <f>+'24-03-010 Ind. Proy'!AH151</f>
        <v>0</v>
      </c>
      <c r="X19" s="49">
        <f>+'24-03-010 Ind. Proy'!AI151</f>
        <v>0</v>
      </c>
      <c r="Y19" s="49">
        <f>+'24-03-010 Ind. Proy'!AJ151</f>
        <v>0</v>
      </c>
    </row>
    <row r="20" spans="1:25" s="45" customFormat="1" ht="24.75" customHeight="1">
      <c r="A20" s="50" t="s">
        <v>66</v>
      </c>
      <c r="B20" s="10">
        <f>+'24-03-010 Ind. Proy'!J163</f>
        <v>0</v>
      </c>
      <c r="C20" s="10">
        <f>+'24-03-010 Ind. Proy'!K163</f>
        <v>0</v>
      </c>
      <c r="D20" s="10">
        <f>+'24-03-010 Ind. Proy'!M163</f>
        <v>0</v>
      </c>
      <c r="E20" s="10">
        <f>+'24-03-010 Ind. Proy'!N163</f>
        <v>0</v>
      </c>
      <c r="F20" s="10">
        <f>+'24-03-010 Ind. Proy'!O163</f>
        <v>0</v>
      </c>
      <c r="G20" s="10">
        <f>+'24-03-010 Ind. Proy'!R163</f>
        <v>0</v>
      </c>
      <c r="H20" s="10">
        <f>+'24-03-010 Ind. Proy'!S163</f>
        <v>0</v>
      </c>
      <c r="I20" s="10">
        <f>+'24-03-010 Ind. Proy'!T163</f>
        <v>0</v>
      </c>
      <c r="J20" s="10">
        <f>+'24-03-010 Ind. Proy'!U163</f>
        <v>0</v>
      </c>
      <c r="K20" s="10">
        <f>+'24-03-010 Ind. Proy'!V163</f>
        <v>0</v>
      </c>
      <c r="L20" s="10">
        <f>+'24-03-010 Ind. Proy'!W163</f>
        <v>0</v>
      </c>
      <c r="M20" s="10">
        <f>+'24-03-010 Ind. Proy'!X163</f>
        <v>0</v>
      </c>
      <c r="N20" s="10">
        <f>+'24-03-010 Ind. Proy'!Y163</f>
        <v>0</v>
      </c>
      <c r="O20" s="10">
        <f>+'24-03-010 Ind. Proy'!Z163</f>
        <v>0</v>
      </c>
      <c r="P20" s="10">
        <f>+'24-03-010 Ind. Proy'!AA163</f>
        <v>0</v>
      </c>
      <c r="Q20" s="10">
        <f>+'24-03-010 Ind. Proy'!AB163</f>
        <v>0</v>
      </c>
      <c r="R20" s="10">
        <f>+'24-03-010 Ind. Proy'!AC163</f>
        <v>0</v>
      </c>
      <c r="S20" s="10">
        <f>+'24-03-010 Ind. Proy'!AD163</f>
        <v>0</v>
      </c>
      <c r="T20" s="10">
        <f>+'24-03-010 Ind. Proy'!AE163</f>
        <v>0</v>
      </c>
      <c r="U20" s="10">
        <f>+'24-03-010 Ind. Proy'!AF163</f>
        <v>0</v>
      </c>
      <c r="V20" s="10">
        <f>+'24-03-010 Ind. Proy'!AG163</f>
        <v>0</v>
      </c>
      <c r="W20" s="10">
        <f>+'24-03-010 Ind. Proy'!AH163</f>
        <v>0</v>
      </c>
      <c r="X20" s="49">
        <f>+'24-03-010 Ind. Proy'!AI163</f>
        <v>0</v>
      </c>
      <c r="Y20" s="49">
        <f>+'24-03-010 Ind. Proy'!AJ163</f>
        <v>0</v>
      </c>
    </row>
    <row r="21" spans="1:25" s="45" customFormat="1" ht="24.75" customHeight="1">
      <c r="A21" s="50" t="s">
        <v>68</v>
      </c>
      <c r="B21" s="10">
        <f>+'24-03-010 Ind. Proy'!J175</f>
        <v>0</v>
      </c>
      <c r="C21" s="10">
        <f>+'24-03-010 Ind. Proy'!K175</f>
        <v>0</v>
      </c>
      <c r="D21" s="10">
        <f>+'24-03-010 Ind. Proy'!M175</f>
        <v>0</v>
      </c>
      <c r="E21" s="10">
        <f>+'24-03-010 Ind. Proy'!N175</f>
        <v>0</v>
      </c>
      <c r="F21" s="10">
        <f>+'24-03-010 Ind. Proy'!O175</f>
        <v>0</v>
      </c>
      <c r="G21" s="10">
        <f>+'24-03-010 Ind. Proy'!R175</f>
        <v>0</v>
      </c>
      <c r="H21" s="10">
        <f>+'24-03-010 Ind. Proy'!S175</f>
        <v>0</v>
      </c>
      <c r="I21" s="10">
        <f>+'24-03-010 Ind. Proy'!T175</f>
        <v>0</v>
      </c>
      <c r="J21" s="10">
        <f>+'24-03-010 Ind. Proy'!U175</f>
        <v>0</v>
      </c>
      <c r="K21" s="10">
        <f>+'24-03-010 Ind. Proy'!V175</f>
        <v>0</v>
      </c>
      <c r="L21" s="10">
        <f>+'24-03-010 Ind. Proy'!W175</f>
        <v>0</v>
      </c>
      <c r="M21" s="10">
        <f>+'24-03-010 Ind. Proy'!X175</f>
        <v>0</v>
      </c>
      <c r="N21" s="10">
        <f>+'24-03-010 Ind. Proy'!Y175</f>
        <v>0</v>
      </c>
      <c r="O21" s="10">
        <f>+'24-03-010 Ind. Proy'!Z175</f>
        <v>0</v>
      </c>
      <c r="P21" s="10">
        <f>+'24-03-010 Ind. Proy'!AA175</f>
        <v>0</v>
      </c>
      <c r="Q21" s="10">
        <f>+'24-03-010 Ind. Proy'!AB175</f>
        <v>0</v>
      </c>
      <c r="R21" s="10">
        <f>+'24-03-010 Ind. Proy'!AC175</f>
        <v>0</v>
      </c>
      <c r="S21" s="10">
        <f>+'24-03-010 Ind. Proy'!AD175</f>
        <v>0</v>
      </c>
      <c r="T21" s="10">
        <f>+'24-03-010 Ind. Proy'!AE175</f>
        <v>0</v>
      </c>
      <c r="U21" s="10">
        <f>+'24-03-010 Ind. Proy'!AF175</f>
        <v>0</v>
      </c>
      <c r="V21" s="10">
        <f>+'24-03-010 Ind. Proy'!AG175</f>
        <v>0</v>
      </c>
      <c r="W21" s="10">
        <f>+'24-03-010 Ind. Proy'!AH175</f>
        <v>0</v>
      </c>
      <c r="X21" s="49">
        <f>+'24-03-010 Ind. Proy'!AI175</f>
        <v>0</v>
      </c>
      <c r="Y21" s="49">
        <f>+'24-03-010 Ind. Proy'!AJ175</f>
        <v>0</v>
      </c>
    </row>
    <row r="22" spans="1:25" s="45" customFormat="1" ht="24.75" customHeight="1">
      <c r="A22" s="50" t="s">
        <v>70</v>
      </c>
      <c r="B22" s="10">
        <f>+'24-03-010 Ind. Proy'!J187</f>
        <v>0</v>
      </c>
      <c r="C22" s="10">
        <f>+'24-03-010 Ind. Proy'!K187</f>
        <v>0</v>
      </c>
      <c r="D22" s="10">
        <f>+'24-03-010 Ind. Proy'!M187</f>
        <v>0</v>
      </c>
      <c r="E22" s="10">
        <f>+'24-03-010 Ind. Proy'!N187</f>
        <v>0</v>
      </c>
      <c r="F22" s="10">
        <f>+'24-03-010 Ind. Proy'!O187</f>
        <v>0</v>
      </c>
      <c r="G22" s="10">
        <f>+'24-03-010 Ind. Proy'!R187</f>
        <v>0</v>
      </c>
      <c r="H22" s="10">
        <f>+'24-03-010 Ind. Proy'!S187</f>
        <v>0</v>
      </c>
      <c r="I22" s="10">
        <f>+'24-03-010 Ind. Proy'!T187</f>
        <v>0</v>
      </c>
      <c r="J22" s="10">
        <f>+'24-03-010 Ind. Proy'!U187</f>
        <v>0</v>
      </c>
      <c r="K22" s="10">
        <f>+'24-03-010 Ind. Proy'!V187</f>
        <v>0</v>
      </c>
      <c r="L22" s="10">
        <f>+'24-03-010 Ind. Proy'!W187</f>
        <v>0</v>
      </c>
      <c r="M22" s="10">
        <f>+'24-03-010 Ind. Proy'!X187</f>
        <v>0</v>
      </c>
      <c r="N22" s="10">
        <f>+'24-03-010 Ind. Proy'!Y187</f>
        <v>0</v>
      </c>
      <c r="O22" s="10">
        <f>+'24-03-010 Ind. Proy'!Z187</f>
        <v>0</v>
      </c>
      <c r="P22" s="10">
        <f>+'24-03-010 Ind. Proy'!AA187</f>
        <v>0</v>
      </c>
      <c r="Q22" s="10">
        <f>+'24-03-010 Ind. Proy'!AB187</f>
        <v>0</v>
      </c>
      <c r="R22" s="10">
        <f>+'24-03-010 Ind. Proy'!AC187</f>
        <v>0</v>
      </c>
      <c r="S22" s="10">
        <f>+'24-03-010 Ind. Proy'!AD187</f>
        <v>0</v>
      </c>
      <c r="T22" s="10">
        <f>+'24-03-010 Ind. Proy'!AE187</f>
        <v>0</v>
      </c>
      <c r="U22" s="10">
        <f>+'24-03-010 Ind. Proy'!AF187</f>
        <v>0</v>
      </c>
      <c r="V22" s="10">
        <f>+'24-03-010 Ind. Proy'!AG187</f>
        <v>0</v>
      </c>
      <c r="W22" s="10">
        <f>+'24-03-010 Ind. Proy'!AH187</f>
        <v>0</v>
      </c>
      <c r="X22" s="49">
        <f>+'24-03-010 Ind. Proy'!AI187</f>
        <v>0</v>
      </c>
      <c r="Y22" s="49">
        <f>+'24-03-010 Ind. Proy'!AJ187</f>
        <v>0</v>
      </c>
    </row>
    <row r="23" spans="1:25" s="45" customFormat="1" ht="24.75" customHeight="1">
      <c r="A23" s="51" t="s">
        <v>72</v>
      </c>
      <c r="B23" s="10">
        <f>+'24-03-010 Ind. Proy'!J192</f>
        <v>49506799000</v>
      </c>
      <c r="C23" s="10">
        <f>+'24-03-010 Ind. Proy'!K192</f>
        <v>45436739798</v>
      </c>
      <c r="D23" s="10">
        <f>+'24-03-010 Ind. Proy'!M192</f>
        <v>0</v>
      </c>
      <c r="E23" s="10">
        <f>+'24-03-010 Ind. Proy'!N192</f>
        <v>0</v>
      </c>
      <c r="F23" s="10">
        <f>+'24-03-010 Ind. Proy'!O192</f>
        <v>0</v>
      </c>
      <c r="G23" s="10">
        <f>+'24-03-010 Ind. Proy'!R192</f>
        <v>11266414</v>
      </c>
      <c r="H23" s="10">
        <f>+'24-03-010 Ind. Proy'!S192</f>
        <v>52491103</v>
      </c>
      <c r="I23" s="10">
        <f>+'24-03-010 Ind. Proy'!T192</f>
        <v>44840445186</v>
      </c>
      <c r="J23" s="10">
        <f>+'24-03-010 Ind. Proy'!U192</f>
        <v>44904202703</v>
      </c>
      <c r="K23" s="10">
        <f>+'24-03-010 Ind. Proy'!V192</f>
        <v>0</v>
      </c>
      <c r="L23" s="10">
        <f>+'24-03-010 Ind. Proy'!W192</f>
        <v>0</v>
      </c>
      <c r="M23" s="10">
        <f>+'24-03-010 Ind. Proy'!X192</f>
        <v>0</v>
      </c>
      <c r="N23" s="10">
        <f>+'24-03-010 Ind. Proy'!Y192</f>
        <v>0</v>
      </c>
      <c r="O23" s="10">
        <f>+'24-03-010 Ind. Proy'!Z192</f>
        <v>0</v>
      </c>
      <c r="P23" s="10">
        <f>+'24-03-010 Ind. Proy'!AA192</f>
        <v>0</v>
      </c>
      <c r="Q23" s="10">
        <f>+'24-03-010 Ind. Proy'!AB192</f>
        <v>0</v>
      </c>
      <c r="R23" s="10">
        <f>+'24-03-010 Ind. Proy'!AC192</f>
        <v>0</v>
      </c>
      <c r="S23" s="10">
        <f>+'24-03-010 Ind. Proy'!AD192</f>
        <v>0</v>
      </c>
      <c r="T23" s="10">
        <f>+'24-03-010 Ind. Proy'!AE192</f>
        <v>0</v>
      </c>
      <c r="U23" s="10">
        <f>+'24-03-010 Ind. Proy'!AF192</f>
        <v>0</v>
      </c>
      <c r="V23" s="10">
        <f>+'24-03-010 Ind. Proy'!AG192</f>
        <v>0</v>
      </c>
      <c r="W23" s="10">
        <f>+'24-03-010 Ind. Proy'!AH192</f>
        <v>44904202703</v>
      </c>
      <c r="X23" s="49">
        <f>+'24-03-010 Ind. Proy'!AI192</f>
        <v>0.9070310262434863</v>
      </c>
      <c r="Y23" s="49">
        <f>+'24-03-010 Ind. Proy'!AJ192</f>
        <v>1</v>
      </c>
    </row>
    <row r="24" spans="1:25" ht="15" customHeight="1">
      <c r="A24" s="129" t="str">
        <f>"TOTAL ASIG."&amp;" "&amp;$A$5</f>
        <v>TOTAL ASIG. 24-03-010 "Programa Bonificación Ley Nº 20.595"</v>
      </c>
      <c r="B24" s="130">
        <f t="shared" ref="B24:W24" si="0">SUM(B8:B23)</f>
        <v>49506799000</v>
      </c>
      <c r="C24" s="130">
        <f t="shared" si="0"/>
        <v>45436739798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11266414</v>
      </c>
      <c r="H24" s="130">
        <f t="shared" si="0"/>
        <v>52491103</v>
      </c>
      <c r="I24" s="130">
        <f t="shared" si="0"/>
        <v>44840445186</v>
      </c>
      <c r="J24" s="130">
        <f t="shared" si="0"/>
        <v>44904202703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44904202703</v>
      </c>
      <c r="X24" s="131">
        <f>+'24-03-010 Ind. Proy'!AI193</f>
        <v>0.9070310262434863</v>
      </c>
      <c r="Y24" s="131">
        <f>'24-03-010 Ind. Proy'!AJ193</f>
        <v>1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209"/>
  <sheetViews>
    <sheetView zoomScaleNormal="100" workbookViewId="0">
      <pane xSplit="5" ySplit="7" topLeftCell="M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Y5" sqref="Y1:AG1048576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132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25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25" t="s">
        <v>22</v>
      </c>
      <c r="D7" s="156"/>
      <c r="E7" s="153"/>
      <c r="F7" s="156"/>
      <c r="G7" s="153"/>
      <c r="H7" s="124" t="s">
        <v>23</v>
      </c>
      <c r="I7" s="124" t="s">
        <v>24</v>
      </c>
      <c r="J7" s="159"/>
      <c r="K7" s="159"/>
      <c r="L7" s="153"/>
      <c r="M7" s="126" t="s">
        <v>25</v>
      </c>
      <c r="N7" s="126" t="s">
        <v>26</v>
      </c>
      <c r="O7" s="126" t="s">
        <v>27</v>
      </c>
      <c r="P7" s="153"/>
      <c r="Q7" s="156"/>
      <c r="R7" s="126" t="s">
        <v>28</v>
      </c>
      <c r="S7" s="126" t="s">
        <v>29</v>
      </c>
      <c r="T7" s="126" t="s">
        <v>30</v>
      </c>
      <c r="U7" s="159"/>
      <c r="V7" s="126" t="s">
        <v>31</v>
      </c>
      <c r="W7" s="126" t="s">
        <v>32</v>
      </c>
      <c r="X7" s="126" t="s">
        <v>33</v>
      </c>
      <c r="Y7" s="159"/>
      <c r="Z7" s="126" t="s">
        <v>34</v>
      </c>
      <c r="AA7" s="126" t="s">
        <v>35</v>
      </c>
      <c r="AB7" s="126" t="s">
        <v>36</v>
      </c>
      <c r="AC7" s="159"/>
      <c r="AD7" s="126" t="s">
        <v>37</v>
      </c>
      <c r="AE7" s="126" t="s">
        <v>38</v>
      </c>
      <c r="AF7" s="126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>
      <c r="A8" s="179" t="s">
        <v>42</v>
      </c>
      <c r="B8" s="180"/>
      <c r="C8" s="180"/>
      <c r="D8" s="180"/>
      <c r="E8" s="181"/>
      <c r="F8" s="17"/>
      <c r="G8" s="18"/>
      <c r="H8" s="19"/>
      <c r="I8" s="19"/>
      <c r="J8" s="7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IF(ISERROR(AH9/$AH$192),"-",AH9/$AH$192)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hidden="1" customHeight="1" collapsed="1">
      <c r="A19" s="175" t="s">
        <v>43</v>
      </c>
      <c r="B19" s="176"/>
      <c r="C19" s="177"/>
      <c r="D19" s="177"/>
      <c r="E19" s="177"/>
      <c r="F19" s="177"/>
      <c r="G19" s="177"/>
      <c r="H19" s="177"/>
      <c r="I19" s="178"/>
      <c r="J19" s="70">
        <f>SUM(J9:J18)</f>
        <v>0</v>
      </c>
      <c r="K19" s="70">
        <f>SUM(K9:K18)</f>
        <v>0</v>
      </c>
      <c r="L19" s="80"/>
      <c r="M19" s="70">
        <f>SUM(M9:M18)</f>
        <v>0</v>
      </c>
      <c r="N19" s="70">
        <f>SUM(N9:N18)</f>
        <v>0</v>
      </c>
      <c r="O19" s="70">
        <f>SUM(O9:O18)</f>
        <v>0</v>
      </c>
      <c r="P19" s="73"/>
      <c r="Q19" s="81"/>
      <c r="R19" s="70">
        <f t="shared" ref="R19:AH19" si="7">SUM(R9:R18)</f>
        <v>0</v>
      </c>
      <c r="S19" s="70">
        <f t="shared" si="7"/>
        <v>0</v>
      </c>
      <c r="T19" s="70">
        <f t="shared" si="7"/>
        <v>0</v>
      </c>
      <c r="U19" s="70">
        <f>SUM(U9:U18)</f>
        <v>0</v>
      </c>
      <c r="V19" s="70">
        <f t="shared" si="7"/>
        <v>0</v>
      </c>
      <c r="W19" s="70">
        <f t="shared" si="7"/>
        <v>0</v>
      </c>
      <c r="X19" s="70">
        <f t="shared" si="7"/>
        <v>0</v>
      </c>
      <c r="Y19" s="70">
        <f t="shared" si="7"/>
        <v>0</v>
      </c>
      <c r="Z19" s="70">
        <f t="shared" si="7"/>
        <v>0</v>
      </c>
      <c r="AA19" s="70">
        <f t="shared" si="7"/>
        <v>0</v>
      </c>
      <c r="AB19" s="70">
        <f t="shared" si="7"/>
        <v>0</v>
      </c>
      <c r="AC19" s="70">
        <f t="shared" si="7"/>
        <v>0</v>
      </c>
      <c r="AD19" s="70">
        <f t="shared" si="7"/>
        <v>0</v>
      </c>
      <c r="AE19" s="70">
        <f t="shared" si="7"/>
        <v>0</v>
      </c>
      <c r="AF19" s="70">
        <f t="shared" si="7"/>
        <v>0</v>
      </c>
      <c r="AG19" s="70">
        <f t="shared" si="7"/>
        <v>0</v>
      </c>
      <c r="AH19" s="70">
        <f t="shared" si="7"/>
        <v>0</v>
      </c>
      <c r="AI19" s="74">
        <f>IF(ISERROR(AH19/J19),0,AH19/J19)</f>
        <v>0</v>
      </c>
      <c r="AJ19" s="74">
        <f>IF(ISERROR(AH19/$AH$192),0,AH19/$AH$192)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>
      <c r="A20" s="182" t="s">
        <v>44</v>
      </c>
      <c r="B20" s="183"/>
      <c r="C20" s="183"/>
      <c r="D20" s="183"/>
      <c r="E20" s="184"/>
      <c r="F20" s="17"/>
      <c r="G20" s="18"/>
      <c r="H20" s="19"/>
      <c r="I20" s="19"/>
      <c r="J20" s="7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IF(ISERROR(AH21/$AH$192),"-",AH21/$AH$192)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hidden="1" customHeight="1" collapsed="1">
      <c r="A31" s="175" t="s">
        <v>45</v>
      </c>
      <c r="B31" s="176"/>
      <c r="C31" s="177"/>
      <c r="D31" s="177"/>
      <c r="E31" s="177"/>
      <c r="F31" s="177"/>
      <c r="G31" s="177"/>
      <c r="H31" s="177"/>
      <c r="I31" s="178"/>
      <c r="J31" s="70">
        <f>SUM(J21:J30)</f>
        <v>0</v>
      </c>
      <c r="K31" s="70">
        <f>SUM(K21:K30)</f>
        <v>0</v>
      </c>
      <c r="L31" s="80"/>
      <c r="M31" s="70">
        <f>SUM(M21:M30)</f>
        <v>0</v>
      </c>
      <c r="N31" s="70">
        <f>SUM(N21:N30)</f>
        <v>0</v>
      </c>
      <c r="O31" s="70">
        <f>SUM(O21:O30)</f>
        <v>0</v>
      </c>
      <c r="P31" s="73"/>
      <c r="Q31" s="81"/>
      <c r="R31" s="70">
        <f t="shared" ref="R31:AH31" si="15">SUM(R21:R30)</f>
        <v>0</v>
      </c>
      <c r="S31" s="70">
        <f t="shared" si="15"/>
        <v>0</v>
      </c>
      <c r="T31" s="70">
        <f t="shared" si="15"/>
        <v>0</v>
      </c>
      <c r="U31" s="70">
        <f t="shared" si="15"/>
        <v>0</v>
      </c>
      <c r="V31" s="70">
        <f t="shared" si="15"/>
        <v>0</v>
      </c>
      <c r="W31" s="70">
        <f t="shared" si="15"/>
        <v>0</v>
      </c>
      <c r="X31" s="70">
        <f t="shared" si="15"/>
        <v>0</v>
      </c>
      <c r="Y31" s="70">
        <f t="shared" si="15"/>
        <v>0</v>
      </c>
      <c r="Z31" s="70">
        <f t="shared" si="15"/>
        <v>0</v>
      </c>
      <c r="AA31" s="70">
        <f t="shared" si="15"/>
        <v>0</v>
      </c>
      <c r="AB31" s="70">
        <f t="shared" si="15"/>
        <v>0</v>
      </c>
      <c r="AC31" s="70">
        <f t="shared" si="15"/>
        <v>0</v>
      </c>
      <c r="AD31" s="70">
        <f t="shared" si="15"/>
        <v>0</v>
      </c>
      <c r="AE31" s="70">
        <f t="shared" si="15"/>
        <v>0</v>
      </c>
      <c r="AF31" s="70">
        <f t="shared" si="15"/>
        <v>0</v>
      </c>
      <c r="AG31" s="70">
        <f t="shared" si="15"/>
        <v>0</v>
      </c>
      <c r="AH31" s="70">
        <f t="shared" si="15"/>
        <v>0</v>
      </c>
      <c r="AI31" s="74">
        <f>IF(ISERROR(AH31/J31),0,AH31/J31)</f>
        <v>0</v>
      </c>
      <c r="AJ31" s="74">
        <f>IF(ISERROR(AH31/$AH$192),0,AH31/$AH$192)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>
      <c r="A32" s="182" t="s">
        <v>46</v>
      </c>
      <c r="B32" s="183"/>
      <c r="C32" s="183"/>
      <c r="D32" s="183"/>
      <c r="E32" s="184"/>
      <c r="F32" s="17"/>
      <c r="G32" s="18"/>
      <c r="H32" s="19"/>
      <c r="I32" s="19"/>
      <c r="J32" s="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IF(ISERROR(AH33/$AH$192),"-",AH33/$AH$192)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hidden="1" customHeight="1" collapsed="1">
      <c r="A43" s="175" t="s">
        <v>47</v>
      </c>
      <c r="B43" s="176"/>
      <c r="C43" s="177"/>
      <c r="D43" s="177"/>
      <c r="E43" s="177"/>
      <c r="F43" s="177"/>
      <c r="G43" s="177"/>
      <c r="H43" s="177"/>
      <c r="I43" s="178"/>
      <c r="J43" s="70">
        <f>SUM(J33:J42)</f>
        <v>0</v>
      </c>
      <c r="K43" s="70">
        <f>SUM(K33:K42)</f>
        <v>0</v>
      </c>
      <c r="L43" s="80"/>
      <c r="M43" s="70">
        <f>SUM(M33:M42)</f>
        <v>0</v>
      </c>
      <c r="N43" s="70">
        <f>SUM(N33:N42)</f>
        <v>0</v>
      </c>
      <c r="O43" s="70">
        <f>SUM(O33:O42)</f>
        <v>0</v>
      </c>
      <c r="P43" s="73"/>
      <c r="Q43" s="81"/>
      <c r="R43" s="70">
        <f t="shared" ref="R43:AH43" si="23">SUM(R33:R42)</f>
        <v>0</v>
      </c>
      <c r="S43" s="70">
        <f t="shared" si="23"/>
        <v>0</v>
      </c>
      <c r="T43" s="70">
        <f t="shared" si="23"/>
        <v>0</v>
      </c>
      <c r="U43" s="70">
        <f t="shared" si="23"/>
        <v>0</v>
      </c>
      <c r="V43" s="70">
        <f t="shared" si="23"/>
        <v>0</v>
      </c>
      <c r="W43" s="70">
        <f t="shared" si="23"/>
        <v>0</v>
      </c>
      <c r="X43" s="70">
        <f t="shared" si="23"/>
        <v>0</v>
      </c>
      <c r="Y43" s="70">
        <f t="shared" si="23"/>
        <v>0</v>
      </c>
      <c r="Z43" s="70">
        <f t="shared" si="23"/>
        <v>0</v>
      </c>
      <c r="AA43" s="70">
        <f t="shared" si="23"/>
        <v>0</v>
      </c>
      <c r="AB43" s="70">
        <f t="shared" si="23"/>
        <v>0</v>
      </c>
      <c r="AC43" s="70">
        <f t="shared" si="23"/>
        <v>0</v>
      </c>
      <c r="AD43" s="70">
        <f t="shared" si="23"/>
        <v>0</v>
      </c>
      <c r="AE43" s="70">
        <f t="shared" si="23"/>
        <v>0</v>
      </c>
      <c r="AF43" s="70">
        <f t="shared" si="23"/>
        <v>0</v>
      </c>
      <c r="AG43" s="70">
        <f t="shared" si="23"/>
        <v>0</v>
      </c>
      <c r="AH43" s="70">
        <f t="shared" si="23"/>
        <v>0</v>
      </c>
      <c r="AI43" s="74">
        <f>IF(ISERROR(AH43/J43),0,AH43/J43)</f>
        <v>0</v>
      </c>
      <c r="AJ43" s="74">
        <f>IF(ISERROR(AH43/$AH$192),0,AH43/$AH$192)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>
      <c r="A44" s="182" t="s">
        <v>48</v>
      </c>
      <c r="B44" s="183"/>
      <c r="C44" s="183"/>
      <c r="D44" s="183"/>
      <c r="E44" s="184"/>
      <c r="F44" s="17"/>
      <c r="G44" s="18"/>
      <c r="H44" s="19"/>
      <c r="I44" s="19"/>
      <c r="J44" s="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IF(ISERROR(AH45/$AH$192),"-",AH45/$AH$192)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hidden="1" customHeight="1" collapsed="1">
      <c r="A55" s="175" t="s">
        <v>49</v>
      </c>
      <c r="B55" s="176"/>
      <c r="C55" s="177"/>
      <c r="D55" s="177"/>
      <c r="E55" s="177"/>
      <c r="F55" s="177"/>
      <c r="G55" s="177"/>
      <c r="H55" s="177"/>
      <c r="I55" s="178"/>
      <c r="J55" s="70">
        <f>SUM(J45:J54)</f>
        <v>0</v>
      </c>
      <c r="K55" s="70">
        <f>SUM(K45:K54)</f>
        <v>0</v>
      </c>
      <c r="L55" s="80"/>
      <c r="M55" s="70">
        <f>SUM(M45:M54)</f>
        <v>0</v>
      </c>
      <c r="N55" s="70">
        <f>SUM(N45:N54)</f>
        <v>0</v>
      </c>
      <c r="O55" s="70">
        <f>SUM(O45:O54)</f>
        <v>0</v>
      </c>
      <c r="P55" s="73"/>
      <c r="Q55" s="81"/>
      <c r="R55" s="70">
        <f t="shared" ref="R55:AH55" si="31">SUM(R45:R54)</f>
        <v>0</v>
      </c>
      <c r="S55" s="70">
        <f t="shared" si="31"/>
        <v>0</v>
      </c>
      <c r="T55" s="70">
        <f t="shared" si="31"/>
        <v>0</v>
      </c>
      <c r="U55" s="70">
        <f t="shared" si="31"/>
        <v>0</v>
      </c>
      <c r="V55" s="70">
        <f t="shared" si="31"/>
        <v>0</v>
      </c>
      <c r="W55" s="70">
        <f t="shared" si="31"/>
        <v>0</v>
      </c>
      <c r="X55" s="70">
        <f t="shared" si="31"/>
        <v>0</v>
      </c>
      <c r="Y55" s="70">
        <f t="shared" si="31"/>
        <v>0</v>
      </c>
      <c r="Z55" s="70">
        <f t="shared" si="31"/>
        <v>0</v>
      </c>
      <c r="AA55" s="70">
        <f t="shared" si="31"/>
        <v>0</v>
      </c>
      <c r="AB55" s="70">
        <f t="shared" si="31"/>
        <v>0</v>
      </c>
      <c r="AC55" s="70">
        <f t="shared" si="31"/>
        <v>0</v>
      </c>
      <c r="AD55" s="70">
        <f t="shared" si="31"/>
        <v>0</v>
      </c>
      <c r="AE55" s="70">
        <f t="shared" si="31"/>
        <v>0</v>
      </c>
      <c r="AF55" s="70">
        <f t="shared" si="31"/>
        <v>0</v>
      </c>
      <c r="AG55" s="70">
        <f t="shared" si="31"/>
        <v>0</v>
      </c>
      <c r="AH55" s="70">
        <f t="shared" si="31"/>
        <v>0</v>
      </c>
      <c r="AI55" s="74">
        <f>IF(ISERROR(AH55/J55),0,AH55/J55)</f>
        <v>0</v>
      </c>
      <c r="AJ55" s="74">
        <f>IF(ISERROR(AH55/$AH$192),0,AH55/$AH$192)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>
      <c r="A56" s="182" t="s">
        <v>50</v>
      </c>
      <c r="B56" s="183"/>
      <c r="C56" s="183"/>
      <c r="D56" s="183"/>
      <c r="E56" s="184"/>
      <c r="F56" s="17"/>
      <c r="G56" s="18"/>
      <c r="H56" s="19"/>
      <c r="I56" s="19"/>
      <c r="J56" s="7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6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IF(ISERROR(AH57/$AH$192),"-",AH57/$AH$192)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6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hidden="1" customHeight="1" collapsed="1">
      <c r="A67" s="175" t="s">
        <v>51</v>
      </c>
      <c r="B67" s="176"/>
      <c r="C67" s="177"/>
      <c r="D67" s="177"/>
      <c r="E67" s="177"/>
      <c r="F67" s="177"/>
      <c r="G67" s="177"/>
      <c r="H67" s="177"/>
      <c r="I67" s="178"/>
      <c r="J67" s="70">
        <f>SUM(J57:J66)</f>
        <v>0</v>
      </c>
      <c r="K67" s="70">
        <f>SUM(K57:K66)</f>
        <v>0</v>
      </c>
      <c r="L67" s="80"/>
      <c r="M67" s="70">
        <f>SUM(M57:M66)</f>
        <v>0</v>
      </c>
      <c r="N67" s="70">
        <f>SUM(N57:N66)</f>
        <v>0</v>
      </c>
      <c r="O67" s="70">
        <f>SUM(O57:O66)</f>
        <v>0</v>
      </c>
      <c r="P67" s="73"/>
      <c r="Q67" s="81"/>
      <c r="R67" s="70">
        <f t="shared" ref="R67:AH67" si="39">SUM(R57:R66)</f>
        <v>0</v>
      </c>
      <c r="S67" s="70">
        <f t="shared" si="39"/>
        <v>0</v>
      </c>
      <c r="T67" s="70">
        <f t="shared" si="39"/>
        <v>0</v>
      </c>
      <c r="U67" s="70">
        <f t="shared" si="39"/>
        <v>0</v>
      </c>
      <c r="V67" s="70">
        <f t="shared" si="39"/>
        <v>0</v>
      </c>
      <c r="W67" s="70">
        <f t="shared" si="39"/>
        <v>0</v>
      </c>
      <c r="X67" s="70">
        <f t="shared" si="39"/>
        <v>0</v>
      </c>
      <c r="Y67" s="70">
        <f t="shared" si="39"/>
        <v>0</v>
      </c>
      <c r="Z67" s="70">
        <f t="shared" si="39"/>
        <v>0</v>
      </c>
      <c r="AA67" s="70">
        <f t="shared" si="39"/>
        <v>0</v>
      </c>
      <c r="AB67" s="70">
        <f t="shared" si="39"/>
        <v>0</v>
      </c>
      <c r="AC67" s="70">
        <f t="shared" si="39"/>
        <v>0</v>
      </c>
      <c r="AD67" s="70">
        <f t="shared" si="39"/>
        <v>0</v>
      </c>
      <c r="AE67" s="70">
        <f t="shared" si="39"/>
        <v>0</v>
      </c>
      <c r="AF67" s="70">
        <f t="shared" si="39"/>
        <v>0</v>
      </c>
      <c r="AG67" s="70">
        <f t="shared" si="39"/>
        <v>0</v>
      </c>
      <c r="AH67" s="70">
        <f t="shared" si="39"/>
        <v>0</v>
      </c>
      <c r="AI67" s="74">
        <f>IF(ISERROR(AH67/J67),0,AH67/J67)</f>
        <v>0</v>
      </c>
      <c r="AJ67" s="74">
        <f>IF(ISERROR(AH67/$AH$192),0,AH67/$AH$192)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>
      <c r="A68" s="182" t="s">
        <v>52</v>
      </c>
      <c r="B68" s="183"/>
      <c r="C68" s="183"/>
      <c r="D68" s="183"/>
      <c r="E68" s="184"/>
      <c r="F68" s="17"/>
      <c r="G68" s="18"/>
      <c r="H68" s="19"/>
      <c r="I68" s="19"/>
      <c r="J68" s="7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IF(ISERROR(AH69/$AH$192),"-",AH69/$AH$192)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5" customFormat="1" ht="12.75" hidden="1" customHeight="1" collapsed="1">
      <c r="A79" s="175" t="s">
        <v>53</v>
      </c>
      <c r="B79" s="176"/>
      <c r="C79" s="177"/>
      <c r="D79" s="177"/>
      <c r="E79" s="177"/>
      <c r="F79" s="177"/>
      <c r="G79" s="177"/>
      <c r="H79" s="177"/>
      <c r="I79" s="178"/>
      <c r="J79" s="70">
        <f>SUM(J69:J78)</f>
        <v>0</v>
      </c>
      <c r="K79" s="70">
        <f>SUM(K69:K78)</f>
        <v>0</v>
      </c>
      <c r="L79" s="80"/>
      <c r="M79" s="70">
        <f>SUM(M69:M78)</f>
        <v>0</v>
      </c>
      <c r="N79" s="70">
        <f>SUM(N69:N78)</f>
        <v>0</v>
      </c>
      <c r="O79" s="70">
        <f>SUM(O69:O78)</f>
        <v>0</v>
      </c>
      <c r="P79" s="73"/>
      <c r="Q79" s="81"/>
      <c r="R79" s="70">
        <f t="shared" ref="R79:AH79" si="47">SUM(R69:R78)</f>
        <v>0</v>
      </c>
      <c r="S79" s="70">
        <f t="shared" si="47"/>
        <v>0</v>
      </c>
      <c r="T79" s="70">
        <f t="shared" si="47"/>
        <v>0</v>
      </c>
      <c r="U79" s="70">
        <f t="shared" si="47"/>
        <v>0</v>
      </c>
      <c r="V79" s="70">
        <f t="shared" si="47"/>
        <v>0</v>
      </c>
      <c r="W79" s="70">
        <f t="shared" si="47"/>
        <v>0</v>
      </c>
      <c r="X79" s="70">
        <f t="shared" si="47"/>
        <v>0</v>
      </c>
      <c r="Y79" s="70">
        <f t="shared" si="47"/>
        <v>0</v>
      </c>
      <c r="Z79" s="70">
        <f t="shared" si="47"/>
        <v>0</v>
      </c>
      <c r="AA79" s="70">
        <f t="shared" si="47"/>
        <v>0</v>
      </c>
      <c r="AB79" s="70">
        <f t="shared" si="47"/>
        <v>0</v>
      </c>
      <c r="AC79" s="70">
        <f t="shared" si="47"/>
        <v>0</v>
      </c>
      <c r="AD79" s="70">
        <f t="shared" si="47"/>
        <v>0</v>
      </c>
      <c r="AE79" s="70">
        <f t="shared" si="47"/>
        <v>0</v>
      </c>
      <c r="AF79" s="70">
        <f t="shared" si="47"/>
        <v>0</v>
      </c>
      <c r="AG79" s="70">
        <f t="shared" si="47"/>
        <v>0</v>
      </c>
      <c r="AH79" s="70">
        <f t="shared" si="47"/>
        <v>0</v>
      </c>
      <c r="AI79" s="74">
        <f>IF(ISERROR(AH79/J79),0,AH79/J79)</f>
        <v>0</v>
      </c>
      <c r="AJ79" s="74">
        <f>IF(ISERROR(AH79/$AH$192),0,AH79/$AH$192)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>
      <c r="A80" s="182" t="s">
        <v>54</v>
      </c>
      <c r="B80" s="183"/>
      <c r="C80" s="183"/>
      <c r="D80" s="183"/>
      <c r="E80" s="184"/>
      <c r="F80" s="17"/>
      <c r="G80" s="18"/>
      <c r="H80" s="19"/>
      <c r="I80" s="19"/>
      <c r="J80" s="7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IF(ISERROR(AH81/$AH$192),"-",AH81/$AH$192)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5" customFormat="1" ht="12.75" hidden="1" customHeight="1" collapsed="1">
      <c r="A91" s="175" t="s">
        <v>55</v>
      </c>
      <c r="B91" s="176"/>
      <c r="C91" s="177"/>
      <c r="D91" s="177"/>
      <c r="E91" s="177"/>
      <c r="F91" s="177"/>
      <c r="G91" s="177"/>
      <c r="H91" s="177"/>
      <c r="I91" s="178"/>
      <c r="J91" s="70">
        <f>SUM(J81:J90)</f>
        <v>0</v>
      </c>
      <c r="K91" s="70">
        <f>SUM(K81:K90)</f>
        <v>0</v>
      </c>
      <c r="L91" s="80"/>
      <c r="M91" s="70">
        <f>SUM(M81:M90)</f>
        <v>0</v>
      </c>
      <c r="N91" s="70">
        <f>SUM(N81:N90)</f>
        <v>0</v>
      </c>
      <c r="O91" s="70">
        <f>SUM(O81:O90)</f>
        <v>0</v>
      </c>
      <c r="P91" s="73"/>
      <c r="Q91" s="81"/>
      <c r="R91" s="70">
        <f t="shared" ref="R91:AH91" si="55">SUM(R81:R90)</f>
        <v>0</v>
      </c>
      <c r="S91" s="70">
        <f t="shared" si="55"/>
        <v>0</v>
      </c>
      <c r="T91" s="70">
        <f t="shared" si="55"/>
        <v>0</v>
      </c>
      <c r="U91" s="70">
        <f t="shared" si="55"/>
        <v>0</v>
      </c>
      <c r="V91" s="70">
        <f t="shared" si="55"/>
        <v>0</v>
      </c>
      <c r="W91" s="70">
        <f t="shared" si="55"/>
        <v>0</v>
      </c>
      <c r="X91" s="70">
        <f t="shared" si="55"/>
        <v>0</v>
      </c>
      <c r="Y91" s="70">
        <f t="shared" si="55"/>
        <v>0</v>
      </c>
      <c r="Z91" s="70">
        <f t="shared" si="55"/>
        <v>0</v>
      </c>
      <c r="AA91" s="70">
        <f t="shared" si="55"/>
        <v>0</v>
      </c>
      <c r="AB91" s="70">
        <f t="shared" si="55"/>
        <v>0</v>
      </c>
      <c r="AC91" s="70">
        <f t="shared" si="55"/>
        <v>0</v>
      </c>
      <c r="AD91" s="70">
        <f t="shared" si="55"/>
        <v>0</v>
      </c>
      <c r="AE91" s="70">
        <f t="shared" si="55"/>
        <v>0</v>
      </c>
      <c r="AF91" s="70">
        <f t="shared" si="55"/>
        <v>0</v>
      </c>
      <c r="AG91" s="70">
        <f t="shared" si="55"/>
        <v>0</v>
      </c>
      <c r="AH91" s="70">
        <f t="shared" si="55"/>
        <v>0</v>
      </c>
      <c r="AI91" s="74">
        <f>IF(ISERROR(AH91/J91),0,AH91/J91)</f>
        <v>0</v>
      </c>
      <c r="AJ91" s="74">
        <f>IF(ISERROR(AH91/$AH$192),0,AH91/$AH$192)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>
      <c r="A92" s="182" t="s">
        <v>56</v>
      </c>
      <c r="B92" s="183"/>
      <c r="C92" s="183"/>
      <c r="D92" s="183"/>
      <c r="E92" s="184"/>
      <c r="F92" s="17"/>
      <c r="G92" s="18"/>
      <c r="H92" s="19"/>
      <c r="I92" s="19"/>
      <c r="J92" s="7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IF(ISERROR(AH93/$AH$192),"-",AH93/$AH$192)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5" customFormat="1" ht="12.75" hidden="1" customHeight="1" collapsed="1">
      <c r="A103" s="175" t="s">
        <v>57</v>
      </c>
      <c r="B103" s="176"/>
      <c r="C103" s="177"/>
      <c r="D103" s="177"/>
      <c r="E103" s="177"/>
      <c r="F103" s="177"/>
      <c r="G103" s="177"/>
      <c r="H103" s="177"/>
      <c r="I103" s="178"/>
      <c r="J103" s="70">
        <f>SUM(J93:J102)</f>
        <v>0</v>
      </c>
      <c r="K103" s="70">
        <f>SUM(K93:K102)</f>
        <v>0</v>
      </c>
      <c r="L103" s="80"/>
      <c r="M103" s="70">
        <f>SUM(M93:M102)</f>
        <v>0</v>
      </c>
      <c r="N103" s="70">
        <f>SUM(N93:N102)</f>
        <v>0</v>
      </c>
      <c r="O103" s="70">
        <f>SUM(O93:O102)</f>
        <v>0</v>
      </c>
      <c r="P103" s="73"/>
      <c r="Q103" s="81"/>
      <c r="R103" s="70">
        <f t="shared" ref="R103:AH103" si="63">SUM(R93:R102)</f>
        <v>0</v>
      </c>
      <c r="S103" s="70">
        <f t="shared" si="63"/>
        <v>0</v>
      </c>
      <c r="T103" s="70">
        <f t="shared" si="63"/>
        <v>0</v>
      </c>
      <c r="U103" s="70">
        <f t="shared" si="63"/>
        <v>0</v>
      </c>
      <c r="V103" s="70">
        <f t="shared" si="63"/>
        <v>0</v>
      </c>
      <c r="W103" s="70">
        <f t="shared" si="63"/>
        <v>0</v>
      </c>
      <c r="X103" s="70">
        <f t="shared" si="63"/>
        <v>0</v>
      </c>
      <c r="Y103" s="70">
        <f t="shared" si="63"/>
        <v>0</v>
      </c>
      <c r="Z103" s="70">
        <f t="shared" si="63"/>
        <v>0</v>
      </c>
      <c r="AA103" s="70">
        <f t="shared" si="63"/>
        <v>0</v>
      </c>
      <c r="AB103" s="70">
        <f t="shared" si="63"/>
        <v>0</v>
      </c>
      <c r="AC103" s="70">
        <f t="shared" si="63"/>
        <v>0</v>
      </c>
      <c r="AD103" s="70">
        <f t="shared" si="63"/>
        <v>0</v>
      </c>
      <c r="AE103" s="70">
        <f t="shared" si="63"/>
        <v>0</v>
      </c>
      <c r="AF103" s="70">
        <f t="shared" si="63"/>
        <v>0</v>
      </c>
      <c r="AG103" s="70">
        <f t="shared" si="63"/>
        <v>0</v>
      </c>
      <c r="AH103" s="70">
        <f t="shared" si="63"/>
        <v>0</v>
      </c>
      <c r="AI103" s="74">
        <f>IF(ISERROR(AH103/J103),0,AH103/J103)</f>
        <v>0</v>
      </c>
      <c r="AJ103" s="74">
        <f>IF(ISERROR(AH103/$AH$192),0,AH103/$AH$192)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>
      <c r="A104" s="182" t="s">
        <v>58</v>
      </c>
      <c r="B104" s="183"/>
      <c r="C104" s="183"/>
      <c r="D104" s="183"/>
      <c r="E104" s="184"/>
      <c r="F104" s="17"/>
      <c r="G104" s="18"/>
      <c r="H104" s="19"/>
      <c r="I104" s="19"/>
      <c r="J104" s="7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6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IF(ISERROR(AH105/$AH$192),"-",AH105/$AH$192)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5" customFormat="1" ht="12.75" hidden="1" customHeight="1" collapsed="1">
      <c r="A115" s="175" t="s">
        <v>59</v>
      </c>
      <c r="B115" s="176"/>
      <c r="C115" s="177"/>
      <c r="D115" s="177"/>
      <c r="E115" s="177"/>
      <c r="F115" s="177"/>
      <c r="G115" s="177"/>
      <c r="H115" s="177"/>
      <c r="I115" s="178"/>
      <c r="J115" s="70">
        <f>SUM(J105:J114)</f>
        <v>0</v>
      </c>
      <c r="K115" s="70">
        <f>SUM(K105:K114)</f>
        <v>0</v>
      </c>
      <c r="L115" s="80"/>
      <c r="M115" s="70">
        <f>SUM(M105:M114)</f>
        <v>0</v>
      </c>
      <c r="N115" s="70">
        <f>SUM(N105:N114)</f>
        <v>0</v>
      </c>
      <c r="O115" s="70">
        <f>SUM(O105:O114)</f>
        <v>0</v>
      </c>
      <c r="P115" s="73"/>
      <c r="Q115" s="81"/>
      <c r="R115" s="70">
        <f t="shared" ref="R115:AH115" si="71">SUM(R105:R114)</f>
        <v>0</v>
      </c>
      <c r="S115" s="70">
        <f t="shared" si="71"/>
        <v>0</v>
      </c>
      <c r="T115" s="70">
        <f t="shared" si="71"/>
        <v>0</v>
      </c>
      <c r="U115" s="70">
        <f t="shared" si="71"/>
        <v>0</v>
      </c>
      <c r="V115" s="70">
        <f t="shared" si="71"/>
        <v>0</v>
      </c>
      <c r="W115" s="70">
        <f t="shared" si="71"/>
        <v>0</v>
      </c>
      <c r="X115" s="70">
        <f t="shared" si="71"/>
        <v>0</v>
      </c>
      <c r="Y115" s="70">
        <f t="shared" si="71"/>
        <v>0</v>
      </c>
      <c r="Z115" s="70">
        <f t="shared" si="71"/>
        <v>0</v>
      </c>
      <c r="AA115" s="70">
        <f t="shared" si="71"/>
        <v>0</v>
      </c>
      <c r="AB115" s="70">
        <f t="shared" si="71"/>
        <v>0</v>
      </c>
      <c r="AC115" s="70">
        <f t="shared" si="71"/>
        <v>0</v>
      </c>
      <c r="AD115" s="70">
        <f t="shared" si="71"/>
        <v>0</v>
      </c>
      <c r="AE115" s="70">
        <f t="shared" si="71"/>
        <v>0</v>
      </c>
      <c r="AF115" s="70">
        <f t="shared" si="71"/>
        <v>0</v>
      </c>
      <c r="AG115" s="70">
        <f t="shared" si="71"/>
        <v>0</v>
      </c>
      <c r="AH115" s="70">
        <f t="shared" si="71"/>
        <v>0</v>
      </c>
      <c r="AI115" s="74">
        <f>IF(ISERROR(AH115/J115),0,AH115/J115)</f>
        <v>0</v>
      </c>
      <c r="AJ115" s="74">
        <f>IF(ISERROR(AH115/$AH$192),0,AH115/$AH$192)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>
      <c r="A116" s="182" t="s">
        <v>60</v>
      </c>
      <c r="B116" s="183"/>
      <c r="C116" s="183"/>
      <c r="D116" s="183"/>
      <c r="E116" s="184"/>
      <c r="F116" s="17"/>
      <c r="G116" s="18"/>
      <c r="H116" s="19"/>
      <c r="I116" s="19"/>
      <c r="J116" s="7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6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IF(ISERROR(AH117/$AH$192),"-",AH117/$AH$192)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5" customFormat="1" ht="12.75" hidden="1" customHeight="1" collapsed="1">
      <c r="A127" s="175" t="s">
        <v>61</v>
      </c>
      <c r="B127" s="176"/>
      <c r="C127" s="177"/>
      <c r="D127" s="177"/>
      <c r="E127" s="177"/>
      <c r="F127" s="177"/>
      <c r="G127" s="177"/>
      <c r="H127" s="177"/>
      <c r="I127" s="178"/>
      <c r="J127" s="70">
        <f>SUM(J117:J126)</f>
        <v>0</v>
      </c>
      <c r="K127" s="70">
        <f>SUM(K117:K126)</f>
        <v>0</v>
      </c>
      <c r="L127" s="80"/>
      <c r="M127" s="70">
        <f>SUM(M117:M126)</f>
        <v>0</v>
      </c>
      <c r="N127" s="70">
        <f>SUM(N117:N126)</f>
        <v>0</v>
      </c>
      <c r="O127" s="70">
        <f>SUM(O117:O126)</f>
        <v>0</v>
      </c>
      <c r="P127" s="73"/>
      <c r="Q127" s="81"/>
      <c r="R127" s="70">
        <f t="shared" ref="R127:AH127" si="79">SUM(R117:R126)</f>
        <v>0</v>
      </c>
      <c r="S127" s="70">
        <f t="shared" si="79"/>
        <v>0</v>
      </c>
      <c r="T127" s="70">
        <f t="shared" si="79"/>
        <v>0</v>
      </c>
      <c r="U127" s="70">
        <f t="shared" si="79"/>
        <v>0</v>
      </c>
      <c r="V127" s="70">
        <f t="shared" si="79"/>
        <v>0</v>
      </c>
      <c r="W127" s="70">
        <f t="shared" si="79"/>
        <v>0</v>
      </c>
      <c r="X127" s="70">
        <f t="shared" si="79"/>
        <v>0</v>
      </c>
      <c r="Y127" s="70">
        <f t="shared" si="79"/>
        <v>0</v>
      </c>
      <c r="Z127" s="70">
        <f t="shared" si="79"/>
        <v>0</v>
      </c>
      <c r="AA127" s="70">
        <f t="shared" si="79"/>
        <v>0</v>
      </c>
      <c r="AB127" s="70">
        <f t="shared" si="79"/>
        <v>0</v>
      </c>
      <c r="AC127" s="70">
        <f t="shared" si="79"/>
        <v>0</v>
      </c>
      <c r="AD127" s="70">
        <f t="shared" si="79"/>
        <v>0</v>
      </c>
      <c r="AE127" s="70">
        <f t="shared" si="79"/>
        <v>0</v>
      </c>
      <c r="AF127" s="70">
        <f t="shared" si="79"/>
        <v>0</v>
      </c>
      <c r="AG127" s="70">
        <f t="shared" si="79"/>
        <v>0</v>
      </c>
      <c r="AH127" s="70">
        <f t="shared" si="79"/>
        <v>0</v>
      </c>
      <c r="AI127" s="74">
        <f>IF(ISERROR(AH127/J127),0,AH127/J127)</f>
        <v>0</v>
      </c>
      <c r="AJ127" s="74">
        <f>IF(ISERROR(AH127/$AH$192),0,AH127/$AH$192)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>
      <c r="A128" s="182" t="s">
        <v>62</v>
      </c>
      <c r="B128" s="183"/>
      <c r="C128" s="183"/>
      <c r="D128" s="183"/>
      <c r="E128" s="184"/>
      <c r="F128" s="17"/>
      <c r="G128" s="18"/>
      <c r="H128" s="19"/>
      <c r="I128" s="19"/>
      <c r="J128" s="7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IF(ISERROR(AH129/$AH$192),"-",AH129/$AH$192)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5" customFormat="1" ht="12.75" hidden="1" customHeight="1" collapsed="1">
      <c r="A139" s="185" t="s">
        <v>63</v>
      </c>
      <c r="B139" s="185"/>
      <c r="C139" s="185"/>
      <c r="D139" s="185"/>
      <c r="E139" s="185"/>
      <c r="F139" s="185"/>
      <c r="G139" s="185"/>
      <c r="H139" s="185"/>
      <c r="I139" s="185"/>
      <c r="J139" s="70">
        <v>0</v>
      </c>
      <c r="K139" s="70">
        <v>0</v>
      </c>
      <c r="L139" s="80"/>
      <c r="M139" s="70">
        <f>SUM(M129:M138)</f>
        <v>0</v>
      </c>
      <c r="N139" s="70">
        <f>SUM(N129:N138)</f>
        <v>0</v>
      </c>
      <c r="O139" s="70">
        <f>SUM(O129:O138)</f>
        <v>0</v>
      </c>
      <c r="P139" s="73"/>
      <c r="Q139" s="81"/>
      <c r="R139" s="70">
        <f t="shared" ref="R139:AH139" si="87">SUM(R129:R138)</f>
        <v>0</v>
      </c>
      <c r="S139" s="70">
        <f t="shared" si="87"/>
        <v>0</v>
      </c>
      <c r="T139" s="70">
        <f t="shared" si="87"/>
        <v>0</v>
      </c>
      <c r="U139" s="70">
        <f t="shared" si="87"/>
        <v>0</v>
      </c>
      <c r="V139" s="70">
        <f t="shared" si="87"/>
        <v>0</v>
      </c>
      <c r="W139" s="70">
        <f t="shared" si="87"/>
        <v>0</v>
      </c>
      <c r="X139" s="70">
        <f t="shared" si="87"/>
        <v>0</v>
      </c>
      <c r="Y139" s="70">
        <f t="shared" si="87"/>
        <v>0</v>
      </c>
      <c r="Z139" s="70">
        <f t="shared" si="87"/>
        <v>0</v>
      </c>
      <c r="AA139" s="70">
        <f t="shared" si="87"/>
        <v>0</v>
      </c>
      <c r="AB139" s="70">
        <f t="shared" si="87"/>
        <v>0</v>
      </c>
      <c r="AC139" s="70">
        <f t="shared" si="87"/>
        <v>0</v>
      </c>
      <c r="AD139" s="70">
        <f t="shared" si="87"/>
        <v>0</v>
      </c>
      <c r="AE139" s="70">
        <f t="shared" si="87"/>
        <v>0</v>
      </c>
      <c r="AF139" s="70">
        <f t="shared" si="87"/>
        <v>0</v>
      </c>
      <c r="AG139" s="70">
        <f t="shared" si="87"/>
        <v>0</v>
      </c>
      <c r="AH139" s="70">
        <f t="shared" si="87"/>
        <v>0</v>
      </c>
      <c r="AI139" s="74">
        <f>IF(ISERROR(AH139/J139),0,AH139/J139)</f>
        <v>0</v>
      </c>
      <c r="AJ139" s="74">
        <f>IF(ISERROR(AH139/$AH$192),0,AH139/$AH$192)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>
      <c r="A140" s="186" t="s">
        <v>64</v>
      </c>
      <c r="B140" s="187"/>
      <c r="C140" s="187"/>
      <c r="D140" s="187"/>
      <c r="E140" s="188"/>
      <c r="F140" s="42"/>
      <c r="G140" s="43"/>
      <c r="H140" s="44"/>
      <c r="I140" s="44"/>
      <c r="J140" s="7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IF(ISERROR(AH141/$AH$192),"-",AH141/$AH$192)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5" customFormat="1" ht="12.75" hidden="1" customHeight="1" collapsed="1">
      <c r="A151" s="175" t="s">
        <v>65</v>
      </c>
      <c r="B151" s="177"/>
      <c r="C151" s="177"/>
      <c r="D151" s="177"/>
      <c r="E151" s="177"/>
      <c r="F151" s="177"/>
      <c r="G151" s="177"/>
      <c r="H151" s="177"/>
      <c r="I151" s="178"/>
      <c r="J151" s="70">
        <f>SUM(J141:J150)</f>
        <v>0</v>
      </c>
      <c r="K151" s="70">
        <f>SUM(K141:K150)</f>
        <v>0</v>
      </c>
      <c r="L151" s="80"/>
      <c r="M151" s="70">
        <f>SUM(M141:M150)</f>
        <v>0</v>
      </c>
      <c r="N151" s="70">
        <f>SUM(N141:N150)</f>
        <v>0</v>
      </c>
      <c r="O151" s="70">
        <f>SUM(O141:O150)</f>
        <v>0</v>
      </c>
      <c r="P151" s="73"/>
      <c r="Q151" s="81"/>
      <c r="R151" s="70">
        <f t="shared" ref="R151:AH151" si="95">SUM(R141:R150)</f>
        <v>0</v>
      </c>
      <c r="S151" s="70">
        <f t="shared" si="95"/>
        <v>0</v>
      </c>
      <c r="T151" s="70">
        <f t="shared" si="95"/>
        <v>0</v>
      </c>
      <c r="U151" s="70">
        <f t="shared" si="95"/>
        <v>0</v>
      </c>
      <c r="V151" s="70">
        <f t="shared" si="95"/>
        <v>0</v>
      </c>
      <c r="W151" s="70">
        <f t="shared" si="95"/>
        <v>0</v>
      </c>
      <c r="X151" s="70">
        <f t="shared" si="95"/>
        <v>0</v>
      </c>
      <c r="Y151" s="70">
        <f t="shared" si="95"/>
        <v>0</v>
      </c>
      <c r="Z151" s="70">
        <f t="shared" si="95"/>
        <v>0</v>
      </c>
      <c r="AA151" s="70">
        <f t="shared" si="95"/>
        <v>0</v>
      </c>
      <c r="AB151" s="70">
        <f t="shared" si="95"/>
        <v>0</v>
      </c>
      <c r="AC151" s="70">
        <f t="shared" si="95"/>
        <v>0</v>
      </c>
      <c r="AD151" s="70">
        <f t="shared" si="95"/>
        <v>0</v>
      </c>
      <c r="AE151" s="70">
        <f t="shared" si="95"/>
        <v>0</v>
      </c>
      <c r="AF151" s="70">
        <f t="shared" si="95"/>
        <v>0</v>
      </c>
      <c r="AG151" s="70">
        <f t="shared" si="95"/>
        <v>0</v>
      </c>
      <c r="AH151" s="70">
        <f t="shared" si="95"/>
        <v>0</v>
      </c>
      <c r="AI151" s="74">
        <f>IF(ISERROR(AH151/J151),0,AH151/J151)</f>
        <v>0</v>
      </c>
      <c r="AJ151" s="74">
        <f>IF(ISERROR(AH151/$AH$192),0,AH151/$AH$192)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>
      <c r="A152" s="182" t="s">
        <v>66</v>
      </c>
      <c r="B152" s="183"/>
      <c r="C152" s="183"/>
      <c r="D152" s="183"/>
      <c r="E152" s="184"/>
      <c r="F152" s="17"/>
      <c r="G152" s="18"/>
      <c r="H152" s="19"/>
      <c r="I152" s="19"/>
      <c r="J152" s="7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IF(ISERROR(AH153/$AH$192),"-",AH153/$AH$192)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5" customFormat="1" ht="12.75" hidden="1" customHeight="1" collapsed="1">
      <c r="A163" s="175" t="s">
        <v>67</v>
      </c>
      <c r="B163" s="177"/>
      <c r="C163" s="177"/>
      <c r="D163" s="177"/>
      <c r="E163" s="177"/>
      <c r="F163" s="177"/>
      <c r="G163" s="177"/>
      <c r="H163" s="177"/>
      <c r="I163" s="178"/>
      <c r="J163" s="70">
        <f>SUM(J153:J162)</f>
        <v>0</v>
      </c>
      <c r="K163" s="70">
        <f>SUM(K153:K162)</f>
        <v>0</v>
      </c>
      <c r="L163" s="80"/>
      <c r="M163" s="70">
        <f>SUM(M153:M162)</f>
        <v>0</v>
      </c>
      <c r="N163" s="70">
        <f>SUM(N153:N162)</f>
        <v>0</v>
      </c>
      <c r="O163" s="70">
        <f>SUM(O153:O162)</f>
        <v>0</v>
      </c>
      <c r="P163" s="73"/>
      <c r="Q163" s="81"/>
      <c r="R163" s="70">
        <f t="shared" ref="R163:AH163" si="103">SUM(R153:R162)</f>
        <v>0</v>
      </c>
      <c r="S163" s="70">
        <f t="shared" si="103"/>
        <v>0</v>
      </c>
      <c r="T163" s="70">
        <f t="shared" si="103"/>
        <v>0</v>
      </c>
      <c r="U163" s="70">
        <f t="shared" si="103"/>
        <v>0</v>
      </c>
      <c r="V163" s="70">
        <f t="shared" si="103"/>
        <v>0</v>
      </c>
      <c r="W163" s="70">
        <f t="shared" si="103"/>
        <v>0</v>
      </c>
      <c r="X163" s="70">
        <f t="shared" si="103"/>
        <v>0</v>
      </c>
      <c r="Y163" s="70">
        <f t="shared" si="103"/>
        <v>0</v>
      </c>
      <c r="Z163" s="70">
        <f t="shared" si="103"/>
        <v>0</v>
      </c>
      <c r="AA163" s="70">
        <f t="shared" si="103"/>
        <v>0</v>
      </c>
      <c r="AB163" s="70">
        <f t="shared" si="103"/>
        <v>0</v>
      </c>
      <c r="AC163" s="70">
        <f t="shared" si="103"/>
        <v>0</v>
      </c>
      <c r="AD163" s="70">
        <f t="shared" si="103"/>
        <v>0</v>
      </c>
      <c r="AE163" s="70">
        <f t="shared" si="103"/>
        <v>0</v>
      </c>
      <c r="AF163" s="70">
        <f t="shared" si="103"/>
        <v>0</v>
      </c>
      <c r="AG163" s="70">
        <f t="shared" si="103"/>
        <v>0</v>
      </c>
      <c r="AH163" s="70">
        <f t="shared" si="103"/>
        <v>0</v>
      </c>
      <c r="AI163" s="74">
        <f>IF(ISERROR(AH163/J163),0,AH163/J163)</f>
        <v>0</v>
      </c>
      <c r="AJ163" s="74">
        <f>IF(ISERROR(AH163/$AH$192),0,AH163/$AH$192)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>
      <c r="A164" s="182" t="s">
        <v>68</v>
      </c>
      <c r="B164" s="183"/>
      <c r="C164" s="183"/>
      <c r="D164" s="183"/>
      <c r="E164" s="184"/>
      <c r="F164" s="17"/>
      <c r="G164" s="18"/>
      <c r="H164" s="19"/>
      <c r="I164" s="19"/>
      <c r="J164" s="7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IF(ISERROR(AH165/$AH$192),"-",AH165/$AH$192)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5" customFormat="1" ht="12.75" hidden="1" customHeight="1" collapsed="1">
      <c r="A175" s="175" t="s">
        <v>69</v>
      </c>
      <c r="B175" s="177"/>
      <c r="C175" s="177"/>
      <c r="D175" s="177"/>
      <c r="E175" s="177"/>
      <c r="F175" s="177"/>
      <c r="G175" s="177"/>
      <c r="H175" s="177"/>
      <c r="I175" s="178"/>
      <c r="J175" s="70">
        <f>SUM(J165:J174)</f>
        <v>0</v>
      </c>
      <c r="K175" s="70">
        <f>SUM(K165:K174)</f>
        <v>0</v>
      </c>
      <c r="L175" s="80"/>
      <c r="M175" s="70">
        <f>SUM(M165:M174)</f>
        <v>0</v>
      </c>
      <c r="N175" s="70">
        <f>SUM(N165:N174)</f>
        <v>0</v>
      </c>
      <c r="O175" s="70">
        <f>SUM(O165:O174)</f>
        <v>0</v>
      </c>
      <c r="P175" s="73"/>
      <c r="Q175" s="81"/>
      <c r="R175" s="70">
        <f t="shared" ref="R175:AH175" si="111">SUM(R165:R174)</f>
        <v>0</v>
      </c>
      <c r="S175" s="70">
        <f t="shared" si="111"/>
        <v>0</v>
      </c>
      <c r="T175" s="70">
        <f t="shared" si="111"/>
        <v>0</v>
      </c>
      <c r="U175" s="70">
        <f t="shared" si="111"/>
        <v>0</v>
      </c>
      <c r="V175" s="70">
        <f t="shared" si="111"/>
        <v>0</v>
      </c>
      <c r="W175" s="70">
        <f t="shared" si="111"/>
        <v>0</v>
      </c>
      <c r="X175" s="70">
        <f t="shared" si="111"/>
        <v>0</v>
      </c>
      <c r="Y175" s="70">
        <f t="shared" si="111"/>
        <v>0</v>
      </c>
      <c r="Z175" s="70">
        <f t="shared" si="111"/>
        <v>0</v>
      </c>
      <c r="AA175" s="70">
        <f t="shared" si="111"/>
        <v>0</v>
      </c>
      <c r="AB175" s="70">
        <f t="shared" si="111"/>
        <v>0</v>
      </c>
      <c r="AC175" s="70">
        <f t="shared" si="111"/>
        <v>0</v>
      </c>
      <c r="AD175" s="70">
        <f t="shared" si="111"/>
        <v>0</v>
      </c>
      <c r="AE175" s="70">
        <f t="shared" si="111"/>
        <v>0</v>
      </c>
      <c r="AF175" s="70">
        <f t="shared" si="111"/>
        <v>0</v>
      </c>
      <c r="AG175" s="70">
        <f t="shared" si="111"/>
        <v>0</v>
      </c>
      <c r="AH175" s="70">
        <f t="shared" si="111"/>
        <v>0</v>
      </c>
      <c r="AI175" s="74">
        <f>IF(ISERROR(AH175/J175),0,AH175/J175)</f>
        <v>0</v>
      </c>
      <c r="AJ175" s="74">
        <f>IF(ISERROR(AH175/$AH$192),0,AH175/$AH$192)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>
      <c r="A176" s="182" t="s">
        <v>70</v>
      </c>
      <c r="B176" s="183"/>
      <c r="C176" s="183"/>
      <c r="D176" s="183"/>
      <c r="E176" s="184"/>
      <c r="F176" s="17"/>
      <c r="G176" s="18"/>
      <c r="H176" s="19"/>
      <c r="I176" s="19"/>
      <c r="J176" s="7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IF(ISERROR(AH177/$AH$192),"-",AH177/$AH$192)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5" customFormat="1" ht="12.75" hidden="1" customHeight="1" collapsed="1">
      <c r="A187" s="175" t="s">
        <v>71</v>
      </c>
      <c r="B187" s="177"/>
      <c r="C187" s="177"/>
      <c r="D187" s="177"/>
      <c r="E187" s="177"/>
      <c r="F187" s="177"/>
      <c r="G187" s="177"/>
      <c r="H187" s="177"/>
      <c r="I187" s="178"/>
      <c r="J187" s="70">
        <f>SUM(J177:J186)</f>
        <v>0</v>
      </c>
      <c r="K187" s="70">
        <f>SUM(K177:K186)</f>
        <v>0</v>
      </c>
      <c r="L187" s="80"/>
      <c r="M187" s="70">
        <f>SUM(M177:M186)</f>
        <v>0</v>
      </c>
      <c r="N187" s="70">
        <f>SUM(N177:N186)</f>
        <v>0</v>
      </c>
      <c r="O187" s="70">
        <f>SUM(O177:O186)</f>
        <v>0</v>
      </c>
      <c r="P187" s="73"/>
      <c r="Q187" s="81"/>
      <c r="R187" s="70">
        <f t="shared" ref="R187:AH187" si="119">SUM(R177:R186)</f>
        <v>0</v>
      </c>
      <c r="S187" s="70">
        <f t="shared" si="119"/>
        <v>0</v>
      </c>
      <c r="T187" s="70">
        <f t="shared" si="119"/>
        <v>0</v>
      </c>
      <c r="U187" s="70">
        <f t="shared" si="119"/>
        <v>0</v>
      </c>
      <c r="V187" s="70">
        <f t="shared" si="119"/>
        <v>0</v>
      </c>
      <c r="W187" s="70">
        <f t="shared" si="119"/>
        <v>0</v>
      </c>
      <c r="X187" s="70">
        <f t="shared" si="119"/>
        <v>0</v>
      </c>
      <c r="Y187" s="70">
        <f t="shared" si="119"/>
        <v>0</v>
      </c>
      <c r="Z187" s="70">
        <f t="shared" si="119"/>
        <v>0</v>
      </c>
      <c r="AA187" s="70">
        <f t="shared" si="119"/>
        <v>0</v>
      </c>
      <c r="AB187" s="70">
        <f t="shared" si="119"/>
        <v>0</v>
      </c>
      <c r="AC187" s="70">
        <f t="shared" si="119"/>
        <v>0</v>
      </c>
      <c r="AD187" s="70">
        <f t="shared" si="119"/>
        <v>0</v>
      </c>
      <c r="AE187" s="70">
        <f t="shared" si="119"/>
        <v>0</v>
      </c>
      <c r="AF187" s="70">
        <f t="shared" si="119"/>
        <v>0</v>
      </c>
      <c r="AG187" s="70">
        <f t="shared" si="119"/>
        <v>0</v>
      </c>
      <c r="AH187" s="70">
        <f t="shared" si="119"/>
        <v>0</v>
      </c>
      <c r="AI187" s="74">
        <f>IF(ISERROR(AH187/J187),0,AH187/J187)</f>
        <v>0</v>
      </c>
      <c r="AJ187" s="74">
        <f>IF(ISERROR(AH187/$AH$192),0,AH187/$AH$192)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136" t="s">
        <v>72</v>
      </c>
      <c r="B188" s="137"/>
      <c r="C188" s="137"/>
      <c r="D188" s="137"/>
      <c r="E188" s="138"/>
      <c r="F188" s="17"/>
      <c r="G188" s="18"/>
      <c r="H188" s="19"/>
      <c r="I188" s="19"/>
      <c r="J188" s="160">
        <v>11502842000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>
      <c r="A189" s="26">
        <v>1</v>
      </c>
      <c r="B189" s="26"/>
      <c r="C189" s="54" t="s">
        <v>170</v>
      </c>
      <c r="D189" s="55">
        <v>42772</v>
      </c>
      <c r="E189" s="65" t="s">
        <v>101</v>
      </c>
      <c r="F189" s="65" t="s">
        <v>133</v>
      </c>
      <c r="G189" s="63" t="s">
        <v>134</v>
      </c>
      <c r="H189" s="69"/>
      <c r="I189" s="2">
        <v>43100</v>
      </c>
      <c r="J189" s="191"/>
      <c r="K189" s="58">
        <f>1275000000-400000000</f>
        <v>875000000</v>
      </c>
      <c r="L189" s="1"/>
      <c r="M189" s="57"/>
      <c r="N189" s="64"/>
      <c r="O189" s="57"/>
      <c r="P189" s="53"/>
      <c r="Q189" s="53"/>
      <c r="R189" s="31">
        <v>637500000</v>
      </c>
      <c r="S189" s="31"/>
      <c r="T189" s="31"/>
      <c r="U189" s="32">
        <f>SUM(R189:T189)</f>
        <v>637500000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 t="shared" ref="AH189:AH190" si="120">SUM(U189,Y189,AC189,AG189)</f>
        <v>637500000</v>
      </c>
      <c r="AI189" s="33">
        <f>IF(ISERROR(AH189/J188),0,AH189/J188)</f>
        <v>5.5421086371524535E-2</v>
      </c>
      <c r="AJ189" s="34">
        <f>IF(ISERROR(AH189/$AH$192),"-",AH189/$AH$192)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ht="35.1" customHeight="1" outlineLevel="1">
      <c r="A190" s="26">
        <v>2</v>
      </c>
      <c r="B190" s="26"/>
      <c r="C190" s="61"/>
      <c r="D190" s="62">
        <v>42391</v>
      </c>
      <c r="E190" s="65" t="s">
        <v>135</v>
      </c>
      <c r="F190" s="65" t="s">
        <v>133</v>
      </c>
      <c r="G190" s="63" t="s">
        <v>134</v>
      </c>
      <c r="H190" s="69"/>
      <c r="I190" s="2">
        <v>43100</v>
      </c>
      <c r="J190" s="161"/>
      <c r="K190" s="59">
        <v>700000000</v>
      </c>
      <c r="L190" s="1"/>
      <c r="M190" s="57"/>
      <c r="N190" s="64"/>
      <c r="O190" s="57"/>
      <c r="P190" s="53"/>
      <c r="Q190" s="53"/>
      <c r="R190" s="31"/>
      <c r="S190" s="31"/>
      <c r="T190" s="31"/>
      <c r="U190" s="32">
        <f t="shared" ref="U190" si="121">SUM(R190:T190)</f>
        <v>0</v>
      </c>
      <c r="V190" s="31"/>
      <c r="W190" s="31"/>
      <c r="X190" s="31"/>
      <c r="Y190" s="32">
        <f t="shared" ref="Y190" si="122">SUM(V190:X190)</f>
        <v>0</v>
      </c>
      <c r="Z190" s="31"/>
      <c r="AA190" s="31"/>
      <c r="AB190" s="31"/>
      <c r="AC190" s="32">
        <f t="shared" ref="AC190" si="123">SUM(Z190:AB190)</f>
        <v>0</v>
      </c>
      <c r="AD190" s="31"/>
      <c r="AE190" s="31">
        <v>0</v>
      </c>
      <c r="AF190" s="31">
        <v>0</v>
      </c>
      <c r="AG190" s="32">
        <f t="shared" ref="AG190" si="124">SUM(AD190:AF190)</f>
        <v>0</v>
      </c>
      <c r="AH190" s="32">
        <f t="shared" si="120"/>
        <v>0</v>
      </c>
      <c r="AI190" s="33">
        <f>IF(ISERROR(AH190/J188),0,AH190/J188)</f>
        <v>0</v>
      </c>
      <c r="AJ190" s="34">
        <f>IF(ISERROR(AH190/$AH$192),"-",AH190/$AH$192)</f>
        <v>0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5" customFormat="1">
      <c r="A191" s="139" t="s">
        <v>73</v>
      </c>
      <c r="B191" s="140"/>
      <c r="C191" s="140"/>
      <c r="D191" s="140"/>
      <c r="E191" s="140"/>
      <c r="F191" s="140"/>
      <c r="G191" s="140"/>
      <c r="H191" s="140"/>
      <c r="I191" s="141"/>
      <c r="J191" s="114">
        <f>J188</f>
        <v>11502842000</v>
      </c>
      <c r="K191" s="114">
        <f>SUM(K189:K190)</f>
        <v>1575000000</v>
      </c>
      <c r="L191" s="127"/>
      <c r="M191" s="114">
        <f>SUM(M189:M190)</f>
        <v>0</v>
      </c>
      <c r="N191" s="114">
        <f>SUM(N189:N190)</f>
        <v>0</v>
      </c>
      <c r="O191" s="114">
        <f>SUM(O189:O190)</f>
        <v>0</v>
      </c>
      <c r="P191" s="116"/>
      <c r="Q191" s="117"/>
      <c r="R191" s="114">
        <f t="shared" ref="R191:AH191" si="125">SUM(R189:R190)</f>
        <v>637500000</v>
      </c>
      <c r="S191" s="114">
        <f t="shared" si="125"/>
        <v>0</v>
      </c>
      <c r="T191" s="114">
        <f t="shared" si="125"/>
        <v>0</v>
      </c>
      <c r="U191" s="114">
        <f t="shared" si="125"/>
        <v>637500000</v>
      </c>
      <c r="V191" s="114">
        <f t="shared" si="125"/>
        <v>0</v>
      </c>
      <c r="W191" s="114">
        <f t="shared" si="125"/>
        <v>0</v>
      </c>
      <c r="X191" s="114">
        <f t="shared" si="125"/>
        <v>0</v>
      </c>
      <c r="Y191" s="114">
        <f t="shared" si="125"/>
        <v>0</v>
      </c>
      <c r="Z191" s="114">
        <f t="shared" si="125"/>
        <v>0</v>
      </c>
      <c r="AA191" s="114">
        <f t="shared" si="125"/>
        <v>0</v>
      </c>
      <c r="AB191" s="114">
        <f t="shared" si="125"/>
        <v>0</v>
      </c>
      <c r="AC191" s="114">
        <f t="shared" si="125"/>
        <v>0</v>
      </c>
      <c r="AD191" s="114">
        <f t="shared" si="125"/>
        <v>0</v>
      </c>
      <c r="AE191" s="114">
        <f t="shared" si="125"/>
        <v>0</v>
      </c>
      <c r="AF191" s="114">
        <f t="shared" si="125"/>
        <v>0</v>
      </c>
      <c r="AG191" s="114">
        <f t="shared" si="125"/>
        <v>0</v>
      </c>
      <c r="AH191" s="114">
        <f t="shared" si="125"/>
        <v>637500000</v>
      </c>
      <c r="AI191" s="118">
        <f>IF(ISERROR(AH191/J191),0,AH191/J191)</f>
        <v>5.5421086371524535E-2</v>
      </c>
      <c r="AJ191" s="118">
        <f>IF(ISERROR(AH191/$AH$192),0,AH191/$AH$192)</f>
        <v>1</v>
      </c>
      <c r="AK191" s="12"/>
      <c r="AL191" s="12"/>
      <c r="AM191" s="12"/>
      <c r="AN191" s="12"/>
      <c r="AO191" s="12"/>
      <c r="AP191" s="12"/>
      <c r="AQ191" s="12"/>
      <c r="AR191" s="12"/>
    </row>
    <row r="192" spans="1:44" s="71" customFormat="1" ht="15" customHeight="1">
      <c r="A192" s="142" t="str">
        <f>"TOTAL ASIG."&amp;" "&amp;$A$5</f>
        <v>TOTAL ASIG. 24-03-335 "Programa de Habitabilidad"</v>
      </c>
      <c r="B192" s="143"/>
      <c r="C192" s="143"/>
      <c r="D192" s="143"/>
      <c r="E192" s="143"/>
      <c r="F192" s="143"/>
      <c r="G192" s="143"/>
      <c r="H192" s="143"/>
      <c r="I192" s="144"/>
      <c r="J192" s="119">
        <f>SUM(J19,J31,J43,J55,J67,J79,J91,J103,J115,J127,J139,J151,J163,J175,J187,J191)</f>
        <v>11502842000</v>
      </c>
      <c r="K192" s="119">
        <f>+K19+K31+K43+K55+K67+K79+K91+K103+K115+K127+K139+K151+K187+K163+K175+K191</f>
        <v>1575000000</v>
      </c>
      <c r="L192" s="120"/>
      <c r="M192" s="119">
        <f>+M19+M31+M43+M55+M67+M79+M91+M103+M115+M127+M139+M151+M187+M163+M175+M191</f>
        <v>0</v>
      </c>
      <c r="N192" s="119">
        <f>+N19+N31+N43+N55+N67+N79+N91+N103+N115+N127+N139+N151+N187+N163+N175+N191</f>
        <v>0</v>
      </c>
      <c r="O192" s="119">
        <f>+O19+O31+O43+O55+O67+O79+O91+O103+O115+O127+O139+O151+O187+O163+O175+O191</f>
        <v>0</v>
      </c>
      <c r="P192" s="121"/>
      <c r="Q192" s="128"/>
      <c r="R192" s="119">
        <f t="shared" ref="R192:AH192" si="126">+R19+R31+R43+R55+R67+R79+R91+R103+R115+R127+R139+R151+R187+R163+R175+R191</f>
        <v>637500000</v>
      </c>
      <c r="S192" s="119">
        <f t="shared" si="126"/>
        <v>0</v>
      </c>
      <c r="T192" s="119">
        <f t="shared" si="126"/>
        <v>0</v>
      </c>
      <c r="U192" s="119">
        <f t="shared" si="126"/>
        <v>637500000</v>
      </c>
      <c r="V192" s="119">
        <f t="shared" si="126"/>
        <v>0</v>
      </c>
      <c r="W192" s="119">
        <f t="shared" si="126"/>
        <v>0</v>
      </c>
      <c r="X192" s="119">
        <f t="shared" si="126"/>
        <v>0</v>
      </c>
      <c r="Y192" s="119">
        <f t="shared" si="126"/>
        <v>0</v>
      </c>
      <c r="Z192" s="119">
        <f t="shared" si="126"/>
        <v>0</v>
      </c>
      <c r="AA192" s="119">
        <f t="shared" si="126"/>
        <v>0</v>
      </c>
      <c r="AB192" s="119">
        <f t="shared" si="126"/>
        <v>0</v>
      </c>
      <c r="AC192" s="119">
        <f t="shared" si="126"/>
        <v>0</v>
      </c>
      <c r="AD192" s="119">
        <f t="shared" si="126"/>
        <v>0</v>
      </c>
      <c r="AE192" s="119">
        <f t="shared" si="126"/>
        <v>0</v>
      </c>
      <c r="AF192" s="119">
        <f t="shared" si="126"/>
        <v>0</v>
      </c>
      <c r="AG192" s="119">
        <f t="shared" si="126"/>
        <v>0</v>
      </c>
      <c r="AH192" s="119">
        <f t="shared" si="126"/>
        <v>637500000</v>
      </c>
      <c r="AI192" s="123">
        <f>IF(ISERROR(AH192/J192),0,AH192/J192)</f>
        <v>5.5421086371524535E-2</v>
      </c>
      <c r="AJ192" s="123">
        <f>IF(ISERROR(AH192/$AH$192),0,AH192/$AH$192)</f>
        <v>1</v>
      </c>
      <c r="AK192" s="15"/>
      <c r="AL192" s="15"/>
      <c r="AM192" s="15"/>
      <c r="AN192" s="15"/>
      <c r="AO192" s="15"/>
      <c r="AP192" s="15"/>
      <c r="AQ192" s="15"/>
      <c r="AR192" s="15"/>
    </row>
    <row r="193" spans="1:44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  <c r="AK194" s="12"/>
      <c r="AL194" s="12"/>
      <c r="AM194" s="12"/>
      <c r="AN194" s="12"/>
      <c r="AO194" s="12"/>
      <c r="AP194" s="12"/>
      <c r="AQ194" s="12"/>
      <c r="AR194" s="12"/>
    </row>
    <row r="195" spans="1:44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</row>
    <row r="196" spans="1:44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  <c r="AK196" s="12"/>
      <c r="AL196" s="12"/>
      <c r="AM196" s="12"/>
      <c r="AN196" s="12"/>
      <c r="AO196" s="12"/>
      <c r="AP196" s="12"/>
      <c r="AQ196" s="12"/>
      <c r="AR196" s="12"/>
    </row>
    <row r="197" spans="1:44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  <row r="209" spans="1:32">
      <c r="A209" s="15"/>
      <c r="J209" s="46"/>
      <c r="R209" s="46"/>
      <c r="S209" s="46"/>
      <c r="T209" s="46"/>
      <c r="V209" s="46"/>
      <c r="W209" s="46"/>
      <c r="X209" s="46"/>
      <c r="Z209" s="46"/>
      <c r="AA209" s="46"/>
      <c r="AB209" s="46"/>
      <c r="AD209" s="46"/>
      <c r="AE209" s="46"/>
      <c r="AF209" s="46"/>
    </row>
  </sheetData>
  <mergeCells count="62">
    <mergeCell ref="A188:E188"/>
    <mergeCell ref="A191:I191"/>
    <mergeCell ref="A192:I192"/>
    <mergeCell ref="J188:J190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90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89:G190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90 N189:N190 P105:Q114 E93:G102 L93:L102 P93:Q102 E81:G90 L81:L90 P81:Q90 E69:G78 L69:L78 P69:Q78 E105:G114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:K190 K9:K18 K21:K30 K69:K78">
      <formula1>255</formula1>
    </dataValidation>
    <dataValidation type="decimal" allowBlank="1" showInputMessage="1" showErrorMessage="1" errorTitle="Sólo números" error="Sólo ingresar números sin letras_x000a_" sqref="M117 AD189:AF190 M59:N66 M106:N114 M189:M190 M118:N126 V189:X190 Z189:AB190 V117:X126 R189:T190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4" orientation="landscape" r:id="rId1"/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zoomScaleNormal="100" workbookViewId="0">
      <selection activeCell="A24" sqref="A24:Y24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+'24-03-335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+'24-03-335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+'24-03-335 Ind. Proy'!A5:U5</f>
        <v>24-03-335 "Programa de Habitabilidad"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26" t="s">
        <v>25</v>
      </c>
      <c r="E7" s="126" t="s">
        <v>26</v>
      </c>
      <c r="F7" s="126" t="s">
        <v>27</v>
      </c>
      <c r="G7" s="126" t="s">
        <v>28</v>
      </c>
      <c r="H7" s="126" t="s">
        <v>29</v>
      </c>
      <c r="I7" s="126" t="s">
        <v>30</v>
      </c>
      <c r="J7" s="159"/>
      <c r="K7" s="126" t="s">
        <v>31</v>
      </c>
      <c r="L7" s="126" t="s">
        <v>32</v>
      </c>
      <c r="M7" s="126" t="s">
        <v>33</v>
      </c>
      <c r="N7" s="159"/>
      <c r="O7" s="126" t="s">
        <v>34</v>
      </c>
      <c r="P7" s="126" t="s">
        <v>35</v>
      </c>
      <c r="Q7" s="126" t="s">
        <v>36</v>
      </c>
      <c r="R7" s="159"/>
      <c r="S7" s="126" t="s">
        <v>37</v>
      </c>
      <c r="T7" s="126" t="s">
        <v>38</v>
      </c>
      <c r="U7" s="126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+'24-03-335 Ind. Proy'!J19</f>
        <v>0</v>
      </c>
      <c r="C8" s="10">
        <f>+'24-03-335 Ind. Proy'!K19</f>
        <v>0</v>
      </c>
      <c r="D8" s="10">
        <f>+'24-03-335 Ind. Proy'!M19</f>
        <v>0</v>
      </c>
      <c r="E8" s="10">
        <f>+'24-03-335 Ind. Proy'!N19</f>
        <v>0</v>
      </c>
      <c r="F8" s="10">
        <f>+'24-03-335 Ind. Proy'!O19</f>
        <v>0</v>
      </c>
      <c r="G8" s="10">
        <f>+'24-03-335 Ind. Proy'!R19</f>
        <v>0</v>
      </c>
      <c r="H8" s="10">
        <f>+'24-03-335 Ind. Proy'!S19</f>
        <v>0</v>
      </c>
      <c r="I8" s="10">
        <f>+'24-03-335 Ind. Proy'!T19</f>
        <v>0</v>
      </c>
      <c r="J8" s="10">
        <f>+'24-03-335 Ind. Proy'!U19</f>
        <v>0</v>
      </c>
      <c r="K8" s="10">
        <f>+'24-03-335 Ind. Proy'!V19</f>
        <v>0</v>
      </c>
      <c r="L8" s="10">
        <f>+'24-03-335 Ind. Proy'!W19</f>
        <v>0</v>
      </c>
      <c r="M8" s="10">
        <f>+'24-03-335 Ind. Proy'!X19</f>
        <v>0</v>
      </c>
      <c r="N8" s="10">
        <f>+'24-03-335 Ind. Proy'!Y19</f>
        <v>0</v>
      </c>
      <c r="O8" s="10">
        <f>+'24-03-335 Ind. Proy'!Z19</f>
        <v>0</v>
      </c>
      <c r="P8" s="10">
        <f>+'24-03-335 Ind. Proy'!AA19</f>
        <v>0</v>
      </c>
      <c r="Q8" s="10">
        <f>+'24-03-335 Ind. Proy'!AB19</f>
        <v>0</v>
      </c>
      <c r="R8" s="10">
        <f>+'24-03-335 Ind. Proy'!AC19</f>
        <v>0</v>
      </c>
      <c r="S8" s="10">
        <f>+'24-03-335 Ind. Proy'!AD19</f>
        <v>0</v>
      </c>
      <c r="T8" s="10">
        <f>+'24-03-335 Ind. Proy'!AE19</f>
        <v>0</v>
      </c>
      <c r="U8" s="10">
        <f>+'24-03-335 Ind. Proy'!AF19</f>
        <v>0</v>
      </c>
      <c r="V8" s="10">
        <f>+'24-03-335 Ind. Proy'!AG19</f>
        <v>0</v>
      </c>
      <c r="W8" s="10">
        <f>+'24-03-335 Ind. Proy'!AH19</f>
        <v>0</v>
      </c>
      <c r="X8" s="49">
        <f>+'24-03-335 Ind. Proy'!AI19</f>
        <v>0</v>
      </c>
      <c r="Y8" s="49">
        <f>+'24-03-335 Ind. Proy'!AJ19</f>
        <v>0</v>
      </c>
    </row>
    <row r="9" spans="1:25" s="45" customFormat="1" ht="24.75" customHeight="1">
      <c r="A9" s="48" t="s">
        <v>44</v>
      </c>
      <c r="B9" s="10">
        <f>+'24-03-335 Ind. Proy'!J31</f>
        <v>0</v>
      </c>
      <c r="C9" s="10">
        <f>+'24-03-335 Ind. Proy'!K31</f>
        <v>0</v>
      </c>
      <c r="D9" s="10">
        <f>+'24-03-335 Ind. Proy'!M31</f>
        <v>0</v>
      </c>
      <c r="E9" s="10">
        <f>+'24-03-335 Ind. Proy'!N31</f>
        <v>0</v>
      </c>
      <c r="F9" s="10">
        <f>+'24-03-335 Ind. Proy'!O31</f>
        <v>0</v>
      </c>
      <c r="G9" s="10">
        <f>+'24-03-335 Ind. Proy'!R31</f>
        <v>0</v>
      </c>
      <c r="H9" s="10">
        <f>+'24-03-335 Ind. Proy'!S31</f>
        <v>0</v>
      </c>
      <c r="I9" s="10">
        <f>+'24-03-335 Ind. Proy'!T31</f>
        <v>0</v>
      </c>
      <c r="J9" s="10">
        <f>+'24-03-335 Ind. Proy'!U31</f>
        <v>0</v>
      </c>
      <c r="K9" s="10">
        <f>+'24-03-335 Ind. Proy'!V31</f>
        <v>0</v>
      </c>
      <c r="L9" s="10">
        <f>+'24-03-335 Ind. Proy'!W31</f>
        <v>0</v>
      </c>
      <c r="M9" s="10">
        <f>+'24-03-335 Ind. Proy'!X31</f>
        <v>0</v>
      </c>
      <c r="N9" s="10">
        <f>+'24-03-335 Ind. Proy'!Y31</f>
        <v>0</v>
      </c>
      <c r="O9" s="10">
        <f>+'24-03-335 Ind. Proy'!Z31</f>
        <v>0</v>
      </c>
      <c r="P9" s="10">
        <f>+'24-03-335 Ind. Proy'!AA31</f>
        <v>0</v>
      </c>
      <c r="Q9" s="10">
        <f>+'24-03-335 Ind. Proy'!AB31</f>
        <v>0</v>
      </c>
      <c r="R9" s="10">
        <f>+'24-03-335 Ind. Proy'!AC31</f>
        <v>0</v>
      </c>
      <c r="S9" s="10">
        <f>+'24-03-335 Ind. Proy'!AD31</f>
        <v>0</v>
      </c>
      <c r="T9" s="10">
        <f>+'24-03-335 Ind. Proy'!AE31</f>
        <v>0</v>
      </c>
      <c r="U9" s="10">
        <f>+'24-03-335 Ind. Proy'!AF31</f>
        <v>0</v>
      </c>
      <c r="V9" s="10">
        <f>+'24-03-335 Ind. Proy'!AG31</f>
        <v>0</v>
      </c>
      <c r="W9" s="10">
        <f>+'24-03-335 Ind. Proy'!AH31</f>
        <v>0</v>
      </c>
      <c r="X9" s="49">
        <f>+'24-03-335 Ind. Proy'!AI31</f>
        <v>0</v>
      </c>
      <c r="Y9" s="49">
        <f>+'24-03-335 Ind. Proy'!AJ31</f>
        <v>0</v>
      </c>
    </row>
    <row r="10" spans="1:25" s="45" customFormat="1" ht="24.75" customHeight="1">
      <c r="A10" s="48" t="s">
        <v>46</v>
      </c>
      <c r="B10" s="10">
        <f>+'24-03-335 Ind. Proy'!J43</f>
        <v>0</v>
      </c>
      <c r="C10" s="10">
        <f>+'24-03-335 Ind. Proy'!K43</f>
        <v>0</v>
      </c>
      <c r="D10" s="10">
        <f>+'24-03-335 Ind. Proy'!M43</f>
        <v>0</v>
      </c>
      <c r="E10" s="10">
        <f>+'24-03-335 Ind. Proy'!N43</f>
        <v>0</v>
      </c>
      <c r="F10" s="10">
        <f>+'24-03-335 Ind. Proy'!O43</f>
        <v>0</v>
      </c>
      <c r="G10" s="10">
        <f>+'24-03-335 Ind. Proy'!R43</f>
        <v>0</v>
      </c>
      <c r="H10" s="10">
        <f>+'24-03-335 Ind. Proy'!S43</f>
        <v>0</v>
      </c>
      <c r="I10" s="10">
        <f>+'24-03-335 Ind. Proy'!T43</f>
        <v>0</v>
      </c>
      <c r="J10" s="10">
        <f>+'24-03-335 Ind. Proy'!U43</f>
        <v>0</v>
      </c>
      <c r="K10" s="10">
        <f>+'24-03-335 Ind. Proy'!V43</f>
        <v>0</v>
      </c>
      <c r="L10" s="10">
        <f>+'24-03-335 Ind. Proy'!W43</f>
        <v>0</v>
      </c>
      <c r="M10" s="10">
        <f>+'24-03-335 Ind. Proy'!X43</f>
        <v>0</v>
      </c>
      <c r="N10" s="10">
        <f>+'24-03-335 Ind. Proy'!Y43</f>
        <v>0</v>
      </c>
      <c r="O10" s="10">
        <f>+'24-03-335 Ind. Proy'!Z43</f>
        <v>0</v>
      </c>
      <c r="P10" s="10">
        <f>+'24-03-335 Ind. Proy'!AA43</f>
        <v>0</v>
      </c>
      <c r="Q10" s="10">
        <f>+'24-03-335 Ind. Proy'!AB43</f>
        <v>0</v>
      </c>
      <c r="R10" s="10">
        <f>+'24-03-335 Ind. Proy'!AC43</f>
        <v>0</v>
      </c>
      <c r="S10" s="10">
        <f>+'24-03-335 Ind. Proy'!AD43</f>
        <v>0</v>
      </c>
      <c r="T10" s="10">
        <f>+'24-03-335 Ind. Proy'!AE43</f>
        <v>0</v>
      </c>
      <c r="U10" s="10">
        <f>+'24-03-335 Ind. Proy'!AF43</f>
        <v>0</v>
      </c>
      <c r="V10" s="10">
        <f>+'24-03-335 Ind. Proy'!AG43</f>
        <v>0</v>
      </c>
      <c r="W10" s="10">
        <f>+'24-03-335 Ind. Proy'!AH43</f>
        <v>0</v>
      </c>
      <c r="X10" s="49">
        <f>+'24-03-335 Ind. Proy'!AI43</f>
        <v>0</v>
      </c>
      <c r="Y10" s="49">
        <f>+'24-03-335 Ind. Proy'!AJ43</f>
        <v>0</v>
      </c>
    </row>
    <row r="11" spans="1:25" s="45" customFormat="1" ht="24.75" customHeight="1">
      <c r="A11" s="48" t="s">
        <v>48</v>
      </c>
      <c r="B11" s="10">
        <f>+'24-03-335 Ind. Proy'!J55</f>
        <v>0</v>
      </c>
      <c r="C11" s="10">
        <f>+'24-03-335 Ind. Proy'!K55</f>
        <v>0</v>
      </c>
      <c r="D11" s="10">
        <f>+'24-03-335 Ind. Proy'!M55</f>
        <v>0</v>
      </c>
      <c r="E11" s="10">
        <f>+'24-03-335 Ind. Proy'!N55</f>
        <v>0</v>
      </c>
      <c r="F11" s="10">
        <f>+'24-03-335 Ind. Proy'!O55</f>
        <v>0</v>
      </c>
      <c r="G11" s="10">
        <f>+'24-03-335 Ind. Proy'!R55</f>
        <v>0</v>
      </c>
      <c r="H11" s="10">
        <f>+'24-03-335 Ind. Proy'!S55</f>
        <v>0</v>
      </c>
      <c r="I11" s="10">
        <f>+'24-03-335 Ind. Proy'!T55</f>
        <v>0</v>
      </c>
      <c r="J11" s="10">
        <f>+'24-03-335 Ind. Proy'!U55</f>
        <v>0</v>
      </c>
      <c r="K11" s="10">
        <f>+'24-03-335 Ind. Proy'!V55</f>
        <v>0</v>
      </c>
      <c r="L11" s="10">
        <f>+'24-03-335 Ind. Proy'!W55</f>
        <v>0</v>
      </c>
      <c r="M11" s="10">
        <f>+'24-03-335 Ind. Proy'!X55</f>
        <v>0</v>
      </c>
      <c r="N11" s="10">
        <f>+'24-03-335 Ind. Proy'!Y55</f>
        <v>0</v>
      </c>
      <c r="O11" s="10">
        <f>+'24-03-335 Ind. Proy'!Z55</f>
        <v>0</v>
      </c>
      <c r="P11" s="10">
        <f>+'24-03-335 Ind. Proy'!AA55</f>
        <v>0</v>
      </c>
      <c r="Q11" s="10">
        <f>+'24-03-335 Ind. Proy'!AB55</f>
        <v>0</v>
      </c>
      <c r="R11" s="10">
        <f>+'24-03-335 Ind. Proy'!AC55</f>
        <v>0</v>
      </c>
      <c r="S11" s="10">
        <f>+'24-03-335 Ind. Proy'!AD55</f>
        <v>0</v>
      </c>
      <c r="T11" s="10">
        <f>+'24-03-335 Ind. Proy'!AE55</f>
        <v>0</v>
      </c>
      <c r="U11" s="10">
        <f>+'24-03-335 Ind. Proy'!AF55</f>
        <v>0</v>
      </c>
      <c r="V11" s="10">
        <f>+'24-03-335 Ind. Proy'!AG55</f>
        <v>0</v>
      </c>
      <c r="W11" s="10">
        <f>+'24-03-335 Ind. Proy'!AH55</f>
        <v>0</v>
      </c>
      <c r="X11" s="49">
        <f>+'24-03-335 Ind. Proy'!AI55</f>
        <v>0</v>
      </c>
      <c r="Y11" s="49">
        <f>+'24-03-335 Ind. Proy'!AJ55</f>
        <v>0</v>
      </c>
    </row>
    <row r="12" spans="1:25" s="45" customFormat="1" ht="24.75" customHeight="1">
      <c r="A12" s="48" t="s">
        <v>50</v>
      </c>
      <c r="B12" s="10">
        <f>+'24-03-335 Ind. Proy'!J67</f>
        <v>0</v>
      </c>
      <c r="C12" s="10">
        <f>+'24-03-335 Ind. Proy'!K67</f>
        <v>0</v>
      </c>
      <c r="D12" s="10">
        <f>+'24-03-335 Ind. Proy'!M67</f>
        <v>0</v>
      </c>
      <c r="E12" s="10">
        <f>+'24-03-335 Ind. Proy'!N67</f>
        <v>0</v>
      </c>
      <c r="F12" s="10">
        <f>+'24-03-335 Ind. Proy'!O67</f>
        <v>0</v>
      </c>
      <c r="G12" s="10">
        <f>+'24-03-335 Ind. Proy'!R67</f>
        <v>0</v>
      </c>
      <c r="H12" s="10">
        <f>+'24-03-335 Ind. Proy'!S67</f>
        <v>0</v>
      </c>
      <c r="I12" s="10">
        <f>+'24-03-335 Ind. Proy'!T67</f>
        <v>0</v>
      </c>
      <c r="J12" s="10">
        <f>+'24-03-335 Ind. Proy'!U67</f>
        <v>0</v>
      </c>
      <c r="K12" s="10">
        <f>+'24-03-335 Ind. Proy'!V67</f>
        <v>0</v>
      </c>
      <c r="L12" s="10">
        <f>+'24-03-335 Ind. Proy'!W67</f>
        <v>0</v>
      </c>
      <c r="M12" s="10">
        <f>+'24-03-335 Ind. Proy'!X67</f>
        <v>0</v>
      </c>
      <c r="N12" s="10">
        <f>+'24-03-335 Ind. Proy'!Y67</f>
        <v>0</v>
      </c>
      <c r="O12" s="10">
        <f>+'24-03-335 Ind. Proy'!Z67</f>
        <v>0</v>
      </c>
      <c r="P12" s="10">
        <f>+'24-03-335 Ind. Proy'!AA67</f>
        <v>0</v>
      </c>
      <c r="Q12" s="10">
        <f>+'24-03-335 Ind. Proy'!AB67</f>
        <v>0</v>
      </c>
      <c r="R12" s="10">
        <f>+'24-03-335 Ind. Proy'!AC67</f>
        <v>0</v>
      </c>
      <c r="S12" s="10">
        <f>+'24-03-335 Ind. Proy'!AD67</f>
        <v>0</v>
      </c>
      <c r="T12" s="10">
        <f>+'24-03-335 Ind. Proy'!AE67</f>
        <v>0</v>
      </c>
      <c r="U12" s="10">
        <f>+'24-03-335 Ind. Proy'!AF67</f>
        <v>0</v>
      </c>
      <c r="V12" s="10">
        <f>+'24-03-335 Ind. Proy'!AG67</f>
        <v>0</v>
      </c>
      <c r="W12" s="10">
        <f>+'24-03-335 Ind. Proy'!AH67</f>
        <v>0</v>
      </c>
      <c r="X12" s="49">
        <f>+'24-03-335 Ind. Proy'!AI67</f>
        <v>0</v>
      </c>
      <c r="Y12" s="49">
        <f>+'24-03-335 Ind. Proy'!AJ67</f>
        <v>0</v>
      </c>
    </row>
    <row r="13" spans="1:25" s="45" customFormat="1" ht="24.75" customHeight="1">
      <c r="A13" s="48" t="s">
        <v>52</v>
      </c>
      <c r="B13" s="10">
        <f>+'24-03-335 Ind. Proy'!J79</f>
        <v>0</v>
      </c>
      <c r="C13" s="10">
        <f>+'24-03-335 Ind. Proy'!K79</f>
        <v>0</v>
      </c>
      <c r="D13" s="10">
        <f>+'24-03-335 Ind. Proy'!M79</f>
        <v>0</v>
      </c>
      <c r="E13" s="10">
        <f>+'24-03-335 Ind. Proy'!N79</f>
        <v>0</v>
      </c>
      <c r="F13" s="10">
        <f>+'24-03-335 Ind. Proy'!O79</f>
        <v>0</v>
      </c>
      <c r="G13" s="10">
        <f>+'24-03-335 Ind. Proy'!R79</f>
        <v>0</v>
      </c>
      <c r="H13" s="10">
        <f>+'24-03-335 Ind. Proy'!S79</f>
        <v>0</v>
      </c>
      <c r="I13" s="10">
        <f>+'24-03-335 Ind. Proy'!T79</f>
        <v>0</v>
      </c>
      <c r="J13" s="10">
        <f>+'24-03-335 Ind. Proy'!U79</f>
        <v>0</v>
      </c>
      <c r="K13" s="10">
        <f>+'24-03-335 Ind. Proy'!V79</f>
        <v>0</v>
      </c>
      <c r="L13" s="10">
        <f>+'24-03-335 Ind. Proy'!W79</f>
        <v>0</v>
      </c>
      <c r="M13" s="10">
        <f>+'24-03-335 Ind. Proy'!X79</f>
        <v>0</v>
      </c>
      <c r="N13" s="10">
        <f>+'24-03-335 Ind. Proy'!Y79</f>
        <v>0</v>
      </c>
      <c r="O13" s="10">
        <f>+'24-03-335 Ind. Proy'!Z79</f>
        <v>0</v>
      </c>
      <c r="P13" s="10">
        <f>+'24-03-335 Ind. Proy'!AA79</f>
        <v>0</v>
      </c>
      <c r="Q13" s="10">
        <f>+'24-03-335 Ind. Proy'!AB79</f>
        <v>0</v>
      </c>
      <c r="R13" s="10">
        <f>+'24-03-335 Ind. Proy'!AC79</f>
        <v>0</v>
      </c>
      <c r="S13" s="10">
        <f>+'24-03-335 Ind. Proy'!AD79</f>
        <v>0</v>
      </c>
      <c r="T13" s="10">
        <f>+'24-03-335 Ind. Proy'!AE79</f>
        <v>0</v>
      </c>
      <c r="U13" s="10">
        <f>+'24-03-335 Ind. Proy'!AF79</f>
        <v>0</v>
      </c>
      <c r="V13" s="10">
        <f>+'24-03-335 Ind. Proy'!AG79</f>
        <v>0</v>
      </c>
      <c r="W13" s="10">
        <f>+'24-03-335 Ind. Proy'!AH79</f>
        <v>0</v>
      </c>
      <c r="X13" s="49">
        <f>+'24-03-335 Ind. Proy'!AI79</f>
        <v>0</v>
      </c>
      <c r="Y13" s="49">
        <f>+'24-03-335 Ind. Proy'!AJ79</f>
        <v>0</v>
      </c>
    </row>
    <row r="14" spans="1:25" s="45" customFormat="1" ht="24.75" customHeight="1">
      <c r="A14" s="48" t="s">
        <v>54</v>
      </c>
      <c r="B14" s="10">
        <f>+'24-03-335 Ind. Proy'!J91</f>
        <v>0</v>
      </c>
      <c r="C14" s="10">
        <f>+'24-03-335 Ind. Proy'!K91</f>
        <v>0</v>
      </c>
      <c r="D14" s="10">
        <f>+'24-03-335 Ind. Proy'!M91</f>
        <v>0</v>
      </c>
      <c r="E14" s="10">
        <f>+'24-03-335 Ind. Proy'!N91</f>
        <v>0</v>
      </c>
      <c r="F14" s="10">
        <f>+'24-03-335 Ind. Proy'!O91</f>
        <v>0</v>
      </c>
      <c r="G14" s="10">
        <f>+'24-03-335 Ind. Proy'!R91</f>
        <v>0</v>
      </c>
      <c r="H14" s="10">
        <f>+'24-03-335 Ind. Proy'!S91</f>
        <v>0</v>
      </c>
      <c r="I14" s="10">
        <f>+'24-03-335 Ind. Proy'!T91</f>
        <v>0</v>
      </c>
      <c r="J14" s="10">
        <f>+'24-03-335 Ind. Proy'!U91</f>
        <v>0</v>
      </c>
      <c r="K14" s="10">
        <f>+'24-03-335 Ind. Proy'!V91</f>
        <v>0</v>
      </c>
      <c r="L14" s="10">
        <f>+'24-03-335 Ind. Proy'!W91</f>
        <v>0</v>
      </c>
      <c r="M14" s="10">
        <f>+'24-03-335 Ind. Proy'!X91</f>
        <v>0</v>
      </c>
      <c r="N14" s="10">
        <f>+'24-03-335 Ind. Proy'!Y91</f>
        <v>0</v>
      </c>
      <c r="O14" s="10">
        <f>+'24-03-335 Ind. Proy'!Z91</f>
        <v>0</v>
      </c>
      <c r="P14" s="10">
        <f>+'24-03-335 Ind. Proy'!AA91</f>
        <v>0</v>
      </c>
      <c r="Q14" s="10">
        <f>+'24-03-335 Ind. Proy'!AB91</f>
        <v>0</v>
      </c>
      <c r="R14" s="10">
        <f>+'24-03-335 Ind. Proy'!AC91</f>
        <v>0</v>
      </c>
      <c r="S14" s="10">
        <f>+'24-03-335 Ind. Proy'!AD91</f>
        <v>0</v>
      </c>
      <c r="T14" s="10">
        <f>+'24-03-335 Ind. Proy'!AE91</f>
        <v>0</v>
      </c>
      <c r="U14" s="10">
        <f>+'24-03-335 Ind. Proy'!AF91</f>
        <v>0</v>
      </c>
      <c r="V14" s="10">
        <f>+'24-03-335 Ind. Proy'!AG91</f>
        <v>0</v>
      </c>
      <c r="W14" s="10">
        <f>+'24-03-335 Ind. Proy'!AH91</f>
        <v>0</v>
      </c>
      <c r="X14" s="49">
        <f>+'24-03-335 Ind. Proy'!AI91</f>
        <v>0</v>
      </c>
      <c r="Y14" s="49">
        <f>+'24-03-335 Ind. Proy'!AJ91</f>
        <v>0</v>
      </c>
    </row>
    <row r="15" spans="1:25" s="45" customFormat="1" ht="24.75" customHeight="1">
      <c r="A15" s="48" t="s">
        <v>56</v>
      </c>
      <c r="B15" s="10">
        <f>+'24-03-335 Ind. Proy'!J103</f>
        <v>0</v>
      </c>
      <c r="C15" s="10">
        <f>+'24-03-335 Ind. Proy'!K103</f>
        <v>0</v>
      </c>
      <c r="D15" s="10">
        <f>+'24-03-335 Ind. Proy'!M103</f>
        <v>0</v>
      </c>
      <c r="E15" s="10">
        <f>+'24-03-335 Ind. Proy'!N103</f>
        <v>0</v>
      </c>
      <c r="F15" s="10">
        <f>+'24-03-335 Ind. Proy'!O103</f>
        <v>0</v>
      </c>
      <c r="G15" s="10">
        <f>+'24-03-335 Ind. Proy'!R103</f>
        <v>0</v>
      </c>
      <c r="H15" s="10">
        <f>+'24-03-335 Ind. Proy'!S103</f>
        <v>0</v>
      </c>
      <c r="I15" s="10">
        <f>+'24-03-335 Ind. Proy'!T103</f>
        <v>0</v>
      </c>
      <c r="J15" s="10">
        <f>+'24-03-335 Ind. Proy'!U103</f>
        <v>0</v>
      </c>
      <c r="K15" s="10">
        <f>+'24-03-335 Ind. Proy'!V103</f>
        <v>0</v>
      </c>
      <c r="L15" s="10">
        <f>+'24-03-335 Ind. Proy'!W103</f>
        <v>0</v>
      </c>
      <c r="M15" s="10">
        <f>+'24-03-335 Ind. Proy'!X103</f>
        <v>0</v>
      </c>
      <c r="N15" s="10">
        <f>+'24-03-335 Ind. Proy'!Y103</f>
        <v>0</v>
      </c>
      <c r="O15" s="10">
        <f>+'24-03-335 Ind. Proy'!Z103</f>
        <v>0</v>
      </c>
      <c r="P15" s="10">
        <f>+'24-03-335 Ind. Proy'!AA103</f>
        <v>0</v>
      </c>
      <c r="Q15" s="10">
        <f>+'24-03-335 Ind. Proy'!AB103</f>
        <v>0</v>
      </c>
      <c r="R15" s="10">
        <f>+'24-03-335 Ind. Proy'!AC103</f>
        <v>0</v>
      </c>
      <c r="S15" s="10">
        <f>+'24-03-335 Ind. Proy'!AD103</f>
        <v>0</v>
      </c>
      <c r="T15" s="10">
        <f>+'24-03-335 Ind. Proy'!AE103</f>
        <v>0</v>
      </c>
      <c r="U15" s="10">
        <f>+'24-03-335 Ind. Proy'!AF103</f>
        <v>0</v>
      </c>
      <c r="V15" s="10">
        <f>+'24-03-335 Ind. Proy'!AG103</f>
        <v>0</v>
      </c>
      <c r="W15" s="10">
        <f>+'24-03-335 Ind. Proy'!AH103</f>
        <v>0</v>
      </c>
      <c r="X15" s="49">
        <f>+'24-03-335 Ind. Proy'!AI103</f>
        <v>0</v>
      </c>
      <c r="Y15" s="49">
        <f>+'24-03-335 Ind. Proy'!AJ103</f>
        <v>0</v>
      </c>
    </row>
    <row r="16" spans="1:25" s="45" customFormat="1" ht="24.75" customHeight="1">
      <c r="A16" s="48" t="s">
        <v>58</v>
      </c>
      <c r="B16" s="10">
        <f>+'24-03-335 Ind. Proy'!J115</f>
        <v>0</v>
      </c>
      <c r="C16" s="10">
        <f>+'24-03-335 Ind. Proy'!K115</f>
        <v>0</v>
      </c>
      <c r="D16" s="10">
        <f>+'24-03-335 Ind. Proy'!M115</f>
        <v>0</v>
      </c>
      <c r="E16" s="10">
        <f>+'24-03-335 Ind. Proy'!N115</f>
        <v>0</v>
      </c>
      <c r="F16" s="10">
        <f>+'24-03-335 Ind. Proy'!O115</f>
        <v>0</v>
      </c>
      <c r="G16" s="10">
        <f>+'24-03-335 Ind. Proy'!R115</f>
        <v>0</v>
      </c>
      <c r="H16" s="10">
        <f>+'24-03-335 Ind. Proy'!S115</f>
        <v>0</v>
      </c>
      <c r="I16" s="10">
        <f>+'24-03-335 Ind. Proy'!T115</f>
        <v>0</v>
      </c>
      <c r="J16" s="10">
        <f>+'24-03-335 Ind. Proy'!U115</f>
        <v>0</v>
      </c>
      <c r="K16" s="10">
        <f>+'24-03-335 Ind. Proy'!V115</f>
        <v>0</v>
      </c>
      <c r="L16" s="10">
        <f>+'24-03-335 Ind. Proy'!W115</f>
        <v>0</v>
      </c>
      <c r="M16" s="10">
        <f>+'24-03-335 Ind. Proy'!X115</f>
        <v>0</v>
      </c>
      <c r="N16" s="10">
        <f>+'24-03-335 Ind. Proy'!Y115</f>
        <v>0</v>
      </c>
      <c r="O16" s="10">
        <f>+'24-03-335 Ind. Proy'!Z115</f>
        <v>0</v>
      </c>
      <c r="P16" s="10">
        <f>+'24-03-335 Ind. Proy'!AA115</f>
        <v>0</v>
      </c>
      <c r="Q16" s="10">
        <f>+'24-03-335 Ind. Proy'!AB115</f>
        <v>0</v>
      </c>
      <c r="R16" s="10">
        <f>+'24-03-335 Ind. Proy'!AC115</f>
        <v>0</v>
      </c>
      <c r="S16" s="10">
        <f>+'24-03-335 Ind. Proy'!AD115</f>
        <v>0</v>
      </c>
      <c r="T16" s="10">
        <f>+'24-03-335 Ind. Proy'!AE115</f>
        <v>0</v>
      </c>
      <c r="U16" s="10">
        <f>+'24-03-335 Ind. Proy'!AF115</f>
        <v>0</v>
      </c>
      <c r="V16" s="10">
        <f>+'24-03-335 Ind. Proy'!AG115</f>
        <v>0</v>
      </c>
      <c r="W16" s="10">
        <f>+'24-03-335 Ind. Proy'!AH115</f>
        <v>0</v>
      </c>
      <c r="X16" s="49">
        <f>+'24-03-335 Ind. Proy'!AI104</f>
        <v>0</v>
      </c>
      <c r="Y16" s="49">
        <f>+'24-03-335 Ind. Proy'!AJ115</f>
        <v>0</v>
      </c>
    </row>
    <row r="17" spans="1:25" s="45" customFormat="1" ht="24.75" customHeight="1">
      <c r="A17" s="48" t="s">
        <v>60</v>
      </c>
      <c r="B17" s="10">
        <f>+'24-03-335 Ind. Proy'!J127</f>
        <v>0</v>
      </c>
      <c r="C17" s="10">
        <f>+'24-03-335 Ind. Proy'!K127</f>
        <v>0</v>
      </c>
      <c r="D17" s="10">
        <f>+'24-03-335 Ind. Proy'!M127</f>
        <v>0</v>
      </c>
      <c r="E17" s="10">
        <f>+'24-03-335 Ind. Proy'!N127</f>
        <v>0</v>
      </c>
      <c r="F17" s="10">
        <f>+'24-03-335 Ind. Proy'!O127</f>
        <v>0</v>
      </c>
      <c r="G17" s="10">
        <f>+'24-03-335 Ind. Proy'!R127</f>
        <v>0</v>
      </c>
      <c r="H17" s="10">
        <f>+'24-03-335 Ind. Proy'!S127</f>
        <v>0</v>
      </c>
      <c r="I17" s="10">
        <f>+'24-03-335 Ind. Proy'!T127</f>
        <v>0</v>
      </c>
      <c r="J17" s="10">
        <f>+'24-03-335 Ind. Proy'!U127</f>
        <v>0</v>
      </c>
      <c r="K17" s="10">
        <f>+'24-03-335 Ind. Proy'!V127</f>
        <v>0</v>
      </c>
      <c r="L17" s="10">
        <f>+'24-03-335 Ind. Proy'!W127</f>
        <v>0</v>
      </c>
      <c r="M17" s="10">
        <f>+'24-03-335 Ind. Proy'!X127</f>
        <v>0</v>
      </c>
      <c r="N17" s="10">
        <f>+'24-03-335 Ind. Proy'!Y127</f>
        <v>0</v>
      </c>
      <c r="O17" s="10">
        <f>+'24-03-335 Ind. Proy'!Z127</f>
        <v>0</v>
      </c>
      <c r="P17" s="10">
        <f>+'24-03-335 Ind. Proy'!AA127</f>
        <v>0</v>
      </c>
      <c r="Q17" s="10">
        <f>+'24-03-335 Ind. Proy'!AB127</f>
        <v>0</v>
      </c>
      <c r="R17" s="10">
        <f>+'24-03-335 Ind. Proy'!AC127</f>
        <v>0</v>
      </c>
      <c r="S17" s="10">
        <f>+'24-03-335 Ind. Proy'!AD127</f>
        <v>0</v>
      </c>
      <c r="T17" s="10">
        <f>+'24-03-335 Ind. Proy'!AE127</f>
        <v>0</v>
      </c>
      <c r="U17" s="10">
        <f>+'24-03-335 Ind. Proy'!AF127</f>
        <v>0</v>
      </c>
      <c r="V17" s="10">
        <f>+'24-03-335 Ind. Proy'!AG127</f>
        <v>0</v>
      </c>
      <c r="W17" s="10">
        <f>+'24-03-335 Ind. Proy'!AH127</f>
        <v>0</v>
      </c>
      <c r="X17" s="49">
        <f>+'24-03-335 Ind. Proy'!AI105</f>
        <v>0</v>
      </c>
      <c r="Y17" s="49">
        <f>+'24-03-335 Ind. Proy'!AJ116</f>
        <v>0</v>
      </c>
    </row>
    <row r="18" spans="1:25" s="45" customFormat="1" ht="24.75" customHeight="1">
      <c r="A18" s="48" t="s">
        <v>62</v>
      </c>
      <c r="B18" s="10">
        <f>+'24-03-335 Ind. Proy'!J139</f>
        <v>0</v>
      </c>
      <c r="C18" s="10">
        <f>+'24-03-335 Ind. Proy'!K139</f>
        <v>0</v>
      </c>
      <c r="D18" s="10">
        <f>+'24-03-335 Ind. Proy'!M139</f>
        <v>0</v>
      </c>
      <c r="E18" s="10">
        <f>+'24-03-335 Ind. Proy'!N139</f>
        <v>0</v>
      </c>
      <c r="F18" s="10">
        <f>+'24-03-335 Ind. Proy'!O139</f>
        <v>0</v>
      </c>
      <c r="G18" s="10">
        <f>+'24-03-335 Ind. Proy'!R139</f>
        <v>0</v>
      </c>
      <c r="H18" s="10">
        <f>+'24-03-335 Ind. Proy'!S139</f>
        <v>0</v>
      </c>
      <c r="I18" s="10">
        <f>+'24-03-335 Ind. Proy'!T139</f>
        <v>0</v>
      </c>
      <c r="J18" s="10">
        <f>+'24-03-335 Ind. Proy'!U139</f>
        <v>0</v>
      </c>
      <c r="K18" s="10">
        <f>+'24-03-335 Ind. Proy'!V139</f>
        <v>0</v>
      </c>
      <c r="L18" s="10">
        <f>+'24-03-335 Ind. Proy'!W139</f>
        <v>0</v>
      </c>
      <c r="M18" s="10">
        <f>+'24-03-335 Ind. Proy'!X139</f>
        <v>0</v>
      </c>
      <c r="N18" s="10">
        <f>+'24-03-335 Ind. Proy'!Y139</f>
        <v>0</v>
      </c>
      <c r="O18" s="10">
        <f>+'24-03-335 Ind. Proy'!Z139</f>
        <v>0</v>
      </c>
      <c r="P18" s="10">
        <f>+'24-03-335 Ind. Proy'!AA139</f>
        <v>0</v>
      </c>
      <c r="Q18" s="10">
        <f>+'24-03-335 Ind. Proy'!AB139</f>
        <v>0</v>
      </c>
      <c r="R18" s="10">
        <f>+'24-03-335 Ind. Proy'!AC139</f>
        <v>0</v>
      </c>
      <c r="S18" s="10">
        <f>+'24-03-335 Ind. Proy'!AD139</f>
        <v>0</v>
      </c>
      <c r="T18" s="10">
        <f>+'24-03-335 Ind. Proy'!AE139</f>
        <v>0</v>
      </c>
      <c r="U18" s="10">
        <f>+'24-03-335 Ind. Proy'!AF139</f>
        <v>0</v>
      </c>
      <c r="V18" s="10">
        <f>+'24-03-335 Ind. Proy'!AG139</f>
        <v>0</v>
      </c>
      <c r="W18" s="10">
        <f>+'24-03-335 Ind. Proy'!AH139</f>
        <v>0</v>
      </c>
      <c r="X18" s="49">
        <f>+'24-03-335 Ind. Proy'!AI106</f>
        <v>0</v>
      </c>
      <c r="Y18" s="49">
        <f>+'24-03-335 Ind. Proy'!AJ139</f>
        <v>0</v>
      </c>
    </row>
    <row r="19" spans="1:25" s="45" customFormat="1" ht="24.75" customHeight="1">
      <c r="A19" s="48" t="s">
        <v>64</v>
      </c>
      <c r="B19" s="10">
        <f>+'24-03-335 Ind. Proy'!J151</f>
        <v>0</v>
      </c>
      <c r="C19" s="10">
        <f>+'24-03-335 Ind. Proy'!K151</f>
        <v>0</v>
      </c>
      <c r="D19" s="10">
        <f>+'24-03-335 Ind. Proy'!M151</f>
        <v>0</v>
      </c>
      <c r="E19" s="10">
        <f>+'24-03-335 Ind. Proy'!N151</f>
        <v>0</v>
      </c>
      <c r="F19" s="10">
        <f>+'24-03-335 Ind. Proy'!O151</f>
        <v>0</v>
      </c>
      <c r="G19" s="10">
        <f>+'24-03-335 Ind. Proy'!R151</f>
        <v>0</v>
      </c>
      <c r="H19" s="10">
        <f>+'24-03-335 Ind. Proy'!S151</f>
        <v>0</v>
      </c>
      <c r="I19" s="10">
        <f>+'24-03-335 Ind. Proy'!T151</f>
        <v>0</v>
      </c>
      <c r="J19" s="10">
        <f>+'24-03-335 Ind. Proy'!U151</f>
        <v>0</v>
      </c>
      <c r="K19" s="10">
        <f>+'24-03-335 Ind. Proy'!V151</f>
        <v>0</v>
      </c>
      <c r="L19" s="10">
        <f>+'24-03-335 Ind. Proy'!W151</f>
        <v>0</v>
      </c>
      <c r="M19" s="10">
        <f>+'24-03-335 Ind. Proy'!X151</f>
        <v>0</v>
      </c>
      <c r="N19" s="10">
        <f>+'24-03-335 Ind. Proy'!Y151</f>
        <v>0</v>
      </c>
      <c r="O19" s="10">
        <f>+'24-03-335 Ind. Proy'!Z151</f>
        <v>0</v>
      </c>
      <c r="P19" s="10">
        <f>+'24-03-335 Ind. Proy'!AA151</f>
        <v>0</v>
      </c>
      <c r="Q19" s="10">
        <f>+'24-03-335 Ind. Proy'!AB151</f>
        <v>0</v>
      </c>
      <c r="R19" s="10">
        <f>+'24-03-335 Ind. Proy'!AC151</f>
        <v>0</v>
      </c>
      <c r="S19" s="10">
        <f>+'24-03-335 Ind. Proy'!AD151</f>
        <v>0</v>
      </c>
      <c r="T19" s="10">
        <f>+'24-03-335 Ind. Proy'!AE151</f>
        <v>0</v>
      </c>
      <c r="U19" s="10">
        <f>+'24-03-335 Ind. Proy'!AF151</f>
        <v>0</v>
      </c>
      <c r="V19" s="10">
        <f>+'24-03-335 Ind. Proy'!AG151</f>
        <v>0</v>
      </c>
      <c r="W19" s="10">
        <f>+'24-03-335 Ind. Proy'!AH151</f>
        <v>0</v>
      </c>
      <c r="X19" s="49">
        <f>+'24-03-335 Ind. Proy'!AI107</f>
        <v>0</v>
      </c>
      <c r="Y19" s="49">
        <f>+'24-03-335 Ind. Proy'!AJ151</f>
        <v>0</v>
      </c>
    </row>
    <row r="20" spans="1:25" s="45" customFormat="1" ht="24.75" customHeight="1">
      <c r="A20" s="50" t="s">
        <v>66</v>
      </c>
      <c r="B20" s="10">
        <f>+'24-03-335 Ind. Proy'!J163</f>
        <v>0</v>
      </c>
      <c r="C20" s="10">
        <f>+'24-03-335 Ind. Proy'!K163</f>
        <v>0</v>
      </c>
      <c r="D20" s="10">
        <f>+'24-03-335 Ind. Proy'!M163</f>
        <v>0</v>
      </c>
      <c r="E20" s="10">
        <f>+'24-03-335 Ind. Proy'!N163</f>
        <v>0</v>
      </c>
      <c r="F20" s="10">
        <f>+'24-03-335 Ind. Proy'!O163</f>
        <v>0</v>
      </c>
      <c r="G20" s="10">
        <f>+'24-03-335 Ind. Proy'!R163</f>
        <v>0</v>
      </c>
      <c r="H20" s="10">
        <f>+'24-03-335 Ind. Proy'!S163</f>
        <v>0</v>
      </c>
      <c r="I20" s="10">
        <f>+'24-03-335 Ind. Proy'!T163</f>
        <v>0</v>
      </c>
      <c r="J20" s="10">
        <f>+'24-03-335 Ind. Proy'!U163</f>
        <v>0</v>
      </c>
      <c r="K20" s="10">
        <f>+'24-03-335 Ind. Proy'!V163</f>
        <v>0</v>
      </c>
      <c r="L20" s="10">
        <f>+'24-03-335 Ind. Proy'!W163</f>
        <v>0</v>
      </c>
      <c r="M20" s="10">
        <f>+'24-03-335 Ind. Proy'!X163</f>
        <v>0</v>
      </c>
      <c r="N20" s="10">
        <f>+'24-03-335 Ind. Proy'!Y163</f>
        <v>0</v>
      </c>
      <c r="O20" s="10">
        <f>+'24-03-335 Ind. Proy'!Z163</f>
        <v>0</v>
      </c>
      <c r="P20" s="10">
        <f>+'24-03-335 Ind. Proy'!AA163</f>
        <v>0</v>
      </c>
      <c r="Q20" s="10">
        <f>+'24-03-335 Ind. Proy'!AB163</f>
        <v>0</v>
      </c>
      <c r="R20" s="10">
        <f>+'24-03-335 Ind. Proy'!AC163</f>
        <v>0</v>
      </c>
      <c r="S20" s="10">
        <f>+'24-03-335 Ind. Proy'!AD163</f>
        <v>0</v>
      </c>
      <c r="T20" s="10">
        <f>+'24-03-335 Ind. Proy'!AE163</f>
        <v>0</v>
      </c>
      <c r="U20" s="10">
        <f>+'24-03-335 Ind. Proy'!AF163</f>
        <v>0</v>
      </c>
      <c r="V20" s="10">
        <f>+'24-03-335 Ind. Proy'!AG163</f>
        <v>0</v>
      </c>
      <c r="W20" s="10">
        <f>+'24-03-335 Ind. Proy'!AH163</f>
        <v>0</v>
      </c>
      <c r="X20" s="49">
        <f>+'24-03-335 Ind. Proy'!AI163</f>
        <v>0</v>
      </c>
      <c r="Y20" s="49">
        <f>+'24-03-335 Ind. Proy'!AJ163</f>
        <v>0</v>
      </c>
    </row>
    <row r="21" spans="1:25" s="45" customFormat="1" ht="24.75" customHeight="1">
      <c r="A21" s="50" t="s">
        <v>68</v>
      </c>
      <c r="B21" s="10">
        <f>+'24-03-335 Ind. Proy'!J175</f>
        <v>0</v>
      </c>
      <c r="C21" s="10">
        <f>+'24-03-335 Ind. Proy'!K175</f>
        <v>0</v>
      </c>
      <c r="D21" s="10">
        <f>+'24-03-335 Ind. Proy'!M175</f>
        <v>0</v>
      </c>
      <c r="E21" s="10">
        <f>+'24-03-335 Ind. Proy'!N175</f>
        <v>0</v>
      </c>
      <c r="F21" s="10">
        <f>+'24-03-335 Ind. Proy'!O175</f>
        <v>0</v>
      </c>
      <c r="G21" s="10">
        <f>+'24-03-335 Ind. Proy'!R175</f>
        <v>0</v>
      </c>
      <c r="H21" s="10">
        <f>+'24-03-335 Ind. Proy'!S175</f>
        <v>0</v>
      </c>
      <c r="I21" s="10">
        <f>+'24-03-335 Ind. Proy'!T175</f>
        <v>0</v>
      </c>
      <c r="J21" s="10">
        <f>+'24-03-335 Ind. Proy'!U175</f>
        <v>0</v>
      </c>
      <c r="K21" s="10">
        <f>+'24-03-335 Ind. Proy'!V175</f>
        <v>0</v>
      </c>
      <c r="L21" s="10">
        <f>+'24-03-335 Ind. Proy'!W175</f>
        <v>0</v>
      </c>
      <c r="M21" s="10">
        <f>+'24-03-335 Ind. Proy'!X175</f>
        <v>0</v>
      </c>
      <c r="N21" s="10">
        <f>+'24-03-335 Ind. Proy'!Y175</f>
        <v>0</v>
      </c>
      <c r="O21" s="10">
        <f>+'24-03-335 Ind. Proy'!Z175</f>
        <v>0</v>
      </c>
      <c r="P21" s="10">
        <f>+'24-03-335 Ind. Proy'!AA175</f>
        <v>0</v>
      </c>
      <c r="Q21" s="10">
        <f>+'24-03-335 Ind. Proy'!AB175</f>
        <v>0</v>
      </c>
      <c r="R21" s="10">
        <f>+'24-03-335 Ind. Proy'!AC175</f>
        <v>0</v>
      </c>
      <c r="S21" s="10">
        <f>+'24-03-335 Ind. Proy'!AD175</f>
        <v>0</v>
      </c>
      <c r="T21" s="10">
        <f>+'24-03-335 Ind. Proy'!AE175</f>
        <v>0</v>
      </c>
      <c r="U21" s="10">
        <f>+'24-03-335 Ind. Proy'!AF175</f>
        <v>0</v>
      </c>
      <c r="V21" s="10">
        <f>+'24-03-335 Ind. Proy'!AG175</f>
        <v>0</v>
      </c>
      <c r="W21" s="10">
        <f>+'24-03-335 Ind. Proy'!AH175</f>
        <v>0</v>
      </c>
      <c r="X21" s="49">
        <f>+'24-03-335 Ind. Proy'!AI175</f>
        <v>0</v>
      </c>
      <c r="Y21" s="49">
        <f>+'24-03-335 Ind. Proy'!AJ175</f>
        <v>0</v>
      </c>
    </row>
    <row r="22" spans="1:25" s="45" customFormat="1" ht="24.75" customHeight="1">
      <c r="A22" s="50" t="s">
        <v>70</v>
      </c>
      <c r="B22" s="10">
        <f>+'24-03-335 Ind. Proy'!J187</f>
        <v>0</v>
      </c>
      <c r="C22" s="10">
        <f>+'24-03-335 Ind. Proy'!K187</f>
        <v>0</v>
      </c>
      <c r="D22" s="10">
        <f>+'24-03-335 Ind. Proy'!M187</f>
        <v>0</v>
      </c>
      <c r="E22" s="10">
        <f>+'24-03-335 Ind. Proy'!N187</f>
        <v>0</v>
      </c>
      <c r="F22" s="10">
        <f>+'24-03-335 Ind. Proy'!O187</f>
        <v>0</v>
      </c>
      <c r="G22" s="10">
        <f>+'24-03-335 Ind. Proy'!R187</f>
        <v>0</v>
      </c>
      <c r="H22" s="10">
        <f>+'24-03-335 Ind. Proy'!S187</f>
        <v>0</v>
      </c>
      <c r="I22" s="10">
        <f>+'24-03-335 Ind. Proy'!T187</f>
        <v>0</v>
      </c>
      <c r="J22" s="10">
        <f>+'24-03-335 Ind. Proy'!U187</f>
        <v>0</v>
      </c>
      <c r="K22" s="10">
        <f>+'24-03-335 Ind. Proy'!V187</f>
        <v>0</v>
      </c>
      <c r="L22" s="10">
        <f>+'24-03-335 Ind. Proy'!W187</f>
        <v>0</v>
      </c>
      <c r="M22" s="10">
        <f>+'24-03-335 Ind. Proy'!X187</f>
        <v>0</v>
      </c>
      <c r="N22" s="10">
        <f>+'24-03-335 Ind. Proy'!Y187</f>
        <v>0</v>
      </c>
      <c r="O22" s="10">
        <f>+'24-03-335 Ind. Proy'!Z187</f>
        <v>0</v>
      </c>
      <c r="P22" s="10">
        <f>+'24-03-335 Ind. Proy'!AA187</f>
        <v>0</v>
      </c>
      <c r="Q22" s="10">
        <f>+'24-03-335 Ind. Proy'!AB187</f>
        <v>0</v>
      </c>
      <c r="R22" s="10">
        <f>+'24-03-335 Ind. Proy'!AC187</f>
        <v>0</v>
      </c>
      <c r="S22" s="10">
        <f>+'24-03-335 Ind. Proy'!AD187</f>
        <v>0</v>
      </c>
      <c r="T22" s="10">
        <f>+'24-03-335 Ind. Proy'!AE187</f>
        <v>0</v>
      </c>
      <c r="U22" s="10">
        <f>+'24-03-335 Ind. Proy'!AF187</f>
        <v>0</v>
      </c>
      <c r="V22" s="10">
        <f>+'24-03-335 Ind. Proy'!AG187</f>
        <v>0</v>
      </c>
      <c r="W22" s="10">
        <f>+'24-03-335 Ind. Proy'!AH187</f>
        <v>0</v>
      </c>
      <c r="X22" s="49">
        <f>+'24-03-335 Ind. Proy'!AI187</f>
        <v>0</v>
      </c>
      <c r="Y22" s="49">
        <f>+'24-03-335 Ind. Proy'!AJ187</f>
        <v>0</v>
      </c>
    </row>
    <row r="23" spans="1:25" s="45" customFormat="1" ht="24.75" customHeight="1">
      <c r="A23" s="51" t="s">
        <v>72</v>
      </c>
      <c r="B23" s="10">
        <f>+'24-03-335 Ind. Proy'!J191</f>
        <v>11502842000</v>
      </c>
      <c r="C23" s="10">
        <f>+'24-03-335 Ind. Proy'!K191</f>
        <v>1575000000</v>
      </c>
      <c r="D23" s="10">
        <f>+'24-03-335 Ind. Proy'!M191</f>
        <v>0</v>
      </c>
      <c r="E23" s="10">
        <f>+'24-03-335 Ind. Proy'!N191</f>
        <v>0</v>
      </c>
      <c r="F23" s="10">
        <f>+'24-03-335 Ind. Proy'!O191</f>
        <v>0</v>
      </c>
      <c r="G23" s="10">
        <f>+'24-03-335 Ind. Proy'!R191</f>
        <v>637500000</v>
      </c>
      <c r="H23" s="10">
        <f>+'24-03-335 Ind. Proy'!S191</f>
        <v>0</v>
      </c>
      <c r="I23" s="10">
        <f>+'24-03-335 Ind. Proy'!T191</f>
        <v>0</v>
      </c>
      <c r="J23" s="10">
        <f>+'24-03-335 Ind. Proy'!U191</f>
        <v>637500000</v>
      </c>
      <c r="K23" s="10">
        <f>+'24-03-335 Ind. Proy'!V191</f>
        <v>0</v>
      </c>
      <c r="L23" s="10">
        <f>+'24-03-335 Ind. Proy'!W191</f>
        <v>0</v>
      </c>
      <c r="M23" s="10">
        <f>+'24-03-335 Ind. Proy'!X191</f>
        <v>0</v>
      </c>
      <c r="N23" s="10">
        <f>+'24-03-335 Ind. Proy'!Y191</f>
        <v>0</v>
      </c>
      <c r="O23" s="10">
        <f>+'24-03-335 Ind. Proy'!Z191</f>
        <v>0</v>
      </c>
      <c r="P23" s="10">
        <f>+'24-03-335 Ind. Proy'!AA191</f>
        <v>0</v>
      </c>
      <c r="Q23" s="10">
        <f>+'24-03-335 Ind. Proy'!AB191</f>
        <v>0</v>
      </c>
      <c r="R23" s="10">
        <f>+'24-03-335 Ind. Proy'!AC191</f>
        <v>0</v>
      </c>
      <c r="S23" s="10">
        <f>+'24-03-335 Ind. Proy'!AD191</f>
        <v>0</v>
      </c>
      <c r="T23" s="10">
        <f>+'24-03-335 Ind. Proy'!AE191</f>
        <v>0</v>
      </c>
      <c r="U23" s="10">
        <f>+'24-03-335 Ind. Proy'!AF191</f>
        <v>0</v>
      </c>
      <c r="V23" s="10">
        <f>+'24-03-335 Ind. Proy'!AG191</f>
        <v>0</v>
      </c>
      <c r="W23" s="10">
        <f>+'24-03-335 Ind. Proy'!AH191</f>
        <v>637500000</v>
      </c>
      <c r="X23" s="49">
        <f>+'24-03-335 Ind. Proy'!AI191</f>
        <v>5.5421086371524535E-2</v>
      </c>
      <c r="Y23" s="49">
        <f>+'24-03-335 Ind. Proy'!AJ191</f>
        <v>1</v>
      </c>
    </row>
    <row r="24" spans="1:25" ht="15" customHeight="1">
      <c r="A24" s="129" t="str">
        <f>"TOTAL ASIG."&amp;" "&amp;$A$5</f>
        <v>TOTAL ASIG. 24-03-335 "Programa de Habitabilidad"</v>
      </c>
      <c r="B24" s="130">
        <f t="shared" ref="B24:W24" si="0">SUM(B8:B23)</f>
        <v>11502842000</v>
      </c>
      <c r="C24" s="130">
        <f t="shared" si="0"/>
        <v>1575000000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637500000</v>
      </c>
      <c r="H24" s="130">
        <f t="shared" si="0"/>
        <v>0</v>
      </c>
      <c r="I24" s="130">
        <f t="shared" si="0"/>
        <v>0</v>
      </c>
      <c r="J24" s="130">
        <f t="shared" si="0"/>
        <v>637500000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637500000</v>
      </c>
      <c r="X24" s="131">
        <f>+'24-03-335 Ind. Proy'!AI192</f>
        <v>5.5421086371524535E-2</v>
      </c>
      <c r="Y24" s="131">
        <f>'24-03-335 Ind. Proy'!AJ192</f>
        <v>1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" bottom="0.74803149606299213" header="0.31496062992125984" footer="0.31496062992125984"/>
  <pageSetup paperSize="41" scale="93" orientation="landscape" r:id="rId1"/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208"/>
  <sheetViews>
    <sheetView zoomScaleNormal="100" workbookViewId="0">
      <pane xSplit="5" ySplit="7" topLeftCell="F18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F188" sqref="F188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136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25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25" t="s">
        <v>22</v>
      </c>
      <c r="D7" s="156"/>
      <c r="E7" s="153"/>
      <c r="F7" s="156"/>
      <c r="G7" s="153"/>
      <c r="H7" s="124" t="s">
        <v>23</v>
      </c>
      <c r="I7" s="124" t="s">
        <v>24</v>
      </c>
      <c r="J7" s="159"/>
      <c r="K7" s="159"/>
      <c r="L7" s="153"/>
      <c r="M7" s="126" t="s">
        <v>25</v>
      </c>
      <c r="N7" s="126" t="s">
        <v>26</v>
      </c>
      <c r="O7" s="126" t="s">
        <v>27</v>
      </c>
      <c r="P7" s="153"/>
      <c r="Q7" s="156"/>
      <c r="R7" s="126" t="s">
        <v>28</v>
      </c>
      <c r="S7" s="126" t="s">
        <v>29</v>
      </c>
      <c r="T7" s="126" t="s">
        <v>30</v>
      </c>
      <c r="U7" s="159"/>
      <c r="V7" s="126" t="s">
        <v>31</v>
      </c>
      <c r="W7" s="126" t="s">
        <v>32</v>
      </c>
      <c r="X7" s="126" t="s">
        <v>33</v>
      </c>
      <c r="Y7" s="159"/>
      <c r="Z7" s="126" t="s">
        <v>34</v>
      </c>
      <c r="AA7" s="126" t="s">
        <v>35</v>
      </c>
      <c r="AB7" s="126" t="s">
        <v>36</v>
      </c>
      <c r="AC7" s="159"/>
      <c r="AD7" s="126" t="s">
        <v>37</v>
      </c>
      <c r="AE7" s="126" t="s">
        <v>38</v>
      </c>
      <c r="AF7" s="126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>
      <c r="A8" s="179" t="s">
        <v>42</v>
      </c>
      <c r="B8" s="180"/>
      <c r="C8" s="180"/>
      <c r="D8" s="180"/>
      <c r="E8" s="181"/>
      <c r="F8" s="17"/>
      <c r="G8" s="18"/>
      <c r="H8" s="19"/>
      <c r="I8" s="19"/>
      <c r="J8" s="7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hidden="1" customHeight="1" collapsed="1">
      <c r="A19" s="175" t="s">
        <v>43</v>
      </c>
      <c r="B19" s="176"/>
      <c r="C19" s="177"/>
      <c r="D19" s="177"/>
      <c r="E19" s="177"/>
      <c r="F19" s="177"/>
      <c r="G19" s="177"/>
      <c r="H19" s="177"/>
      <c r="I19" s="178"/>
      <c r="J19" s="70">
        <f>SUM(J9:J18)</f>
        <v>0</v>
      </c>
      <c r="K19" s="70">
        <f>SUM(K9:K18)</f>
        <v>0</v>
      </c>
      <c r="L19" s="80"/>
      <c r="M19" s="70">
        <f>SUM(M9:M18)</f>
        <v>0</v>
      </c>
      <c r="N19" s="70">
        <f>SUM(N9:N18)</f>
        <v>0</v>
      </c>
      <c r="O19" s="70">
        <f>SUM(O9:O18)</f>
        <v>0</v>
      </c>
      <c r="P19" s="73"/>
      <c r="Q19" s="81"/>
      <c r="R19" s="70">
        <f t="shared" ref="R19:AH19" si="7">SUM(R9:R18)</f>
        <v>0</v>
      </c>
      <c r="S19" s="70">
        <f t="shared" si="7"/>
        <v>0</v>
      </c>
      <c r="T19" s="70">
        <f t="shared" si="7"/>
        <v>0</v>
      </c>
      <c r="U19" s="70">
        <f>SUM(U9:U18)</f>
        <v>0</v>
      </c>
      <c r="V19" s="70">
        <f t="shared" si="7"/>
        <v>0</v>
      </c>
      <c r="W19" s="70">
        <f t="shared" si="7"/>
        <v>0</v>
      </c>
      <c r="X19" s="70">
        <f t="shared" si="7"/>
        <v>0</v>
      </c>
      <c r="Y19" s="70">
        <f t="shared" si="7"/>
        <v>0</v>
      </c>
      <c r="Z19" s="70">
        <f t="shared" si="7"/>
        <v>0</v>
      </c>
      <c r="AA19" s="70">
        <f t="shared" si="7"/>
        <v>0</v>
      </c>
      <c r="AB19" s="70">
        <f t="shared" si="7"/>
        <v>0</v>
      </c>
      <c r="AC19" s="70">
        <f t="shared" si="7"/>
        <v>0</v>
      </c>
      <c r="AD19" s="70">
        <f t="shared" si="7"/>
        <v>0</v>
      </c>
      <c r="AE19" s="70">
        <f t="shared" si="7"/>
        <v>0</v>
      </c>
      <c r="AF19" s="70">
        <f t="shared" si="7"/>
        <v>0</v>
      </c>
      <c r="AG19" s="70">
        <f t="shared" si="7"/>
        <v>0</v>
      </c>
      <c r="AH19" s="70">
        <f t="shared" si="7"/>
        <v>0</v>
      </c>
      <c r="AI19" s="74">
        <f>IF(ISERROR(AH19/J19),0,AH19/J19)</f>
        <v>0</v>
      </c>
      <c r="AJ19" s="74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>
      <c r="A20" s="182" t="s">
        <v>44</v>
      </c>
      <c r="B20" s="183"/>
      <c r="C20" s="183"/>
      <c r="D20" s="183"/>
      <c r="E20" s="184"/>
      <c r="F20" s="17"/>
      <c r="G20" s="18"/>
      <c r="H20" s="19"/>
      <c r="I20" s="19"/>
      <c r="J20" s="7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hidden="1" customHeight="1" collapsed="1">
      <c r="A31" s="175" t="s">
        <v>45</v>
      </c>
      <c r="B31" s="176"/>
      <c r="C31" s="177"/>
      <c r="D31" s="177"/>
      <c r="E31" s="177"/>
      <c r="F31" s="177"/>
      <c r="G31" s="177"/>
      <c r="H31" s="177"/>
      <c r="I31" s="178"/>
      <c r="J31" s="70">
        <f>SUM(J21:J30)</f>
        <v>0</v>
      </c>
      <c r="K31" s="70">
        <f>SUM(K21:K30)</f>
        <v>0</v>
      </c>
      <c r="L31" s="80"/>
      <c r="M31" s="70">
        <f>SUM(M21:M30)</f>
        <v>0</v>
      </c>
      <c r="N31" s="70">
        <f>SUM(N21:N30)</f>
        <v>0</v>
      </c>
      <c r="O31" s="70">
        <f>SUM(O21:O30)</f>
        <v>0</v>
      </c>
      <c r="P31" s="73"/>
      <c r="Q31" s="81"/>
      <c r="R31" s="70">
        <f t="shared" ref="R31:AH31" si="15">SUM(R21:R30)</f>
        <v>0</v>
      </c>
      <c r="S31" s="70">
        <f t="shared" si="15"/>
        <v>0</v>
      </c>
      <c r="T31" s="70">
        <f t="shared" si="15"/>
        <v>0</v>
      </c>
      <c r="U31" s="70">
        <f t="shared" si="15"/>
        <v>0</v>
      </c>
      <c r="V31" s="70">
        <f t="shared" si="15"/>
        <v>0</v>
      </c>
      <c r="W31" s="70">
        <f t="shared" si="15"/>
        <v>0</v>
      </c>
      <c r="X31" s="70">
        <f t="shared" si="15"/>
        <v>0</v>
      </c>
      <c r="Y31" s="70">
        <f t="shared" si="15"/>
        <v>0</v>
      </c>
      <c r="Z31" s="70">
        <f t="shared" si="15"/>
        <v>0</v>
      </c>
      <c r="AA31" s="70">
        <f t="shared" si="15"/>
        <v>0</v>
      </c>
      <c r="AB31" s="70">
        <f t="shared" si="15"/>
        <v>0</v>
      </c>
      <c r="AC31" s="70">
        <f t="shared" si="15"/>
        <v>0</v>
      </c>
      <c r="AD31" s="70">
        <f t="shared" si="15"/>
        <v>0</v>
      </c>
      <c r="AE31" s="70">
        <f t="shared" si="15"/>
        <v>0</v>
      </c>
      <c r="AF31" s="70">
        <f t="shared" si="15"/>
        <v>0</v>
      </c>
      <c r="AG31" s="70">
        <f t="shared" si="15"/>
        <v>0</v>
      </c>
      <c r="AH31" s="70">
        <f t="shared" si="15"/>
        <v>0</v>
      </c>
      <c r="AI31" s="74">
        <f>IF(ISERROR(AH31/J31),0,AH31/J31)</f>
        <v>0</v>
      </c>
      <c r="AJ31" s="74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>
      <c r="A32" s="182" t="s">
        <v>46</v>
      </c>
      <c r="B32" s="183"/>
      <c r="C32" s="183"/>
      <c r="D32" s="183"/>
      <c r="E32" s="184"/>
      <c r="F32" s="17"/>
      <c r="G32" s="18"/>
      <c r="H32" s="19"/>
      <c r="I32" s="19"/>
      <c r="J32" s="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hidden="1" customHeight="1" collapsed="1">
      <c r="A43" s="175" t="s">
        <v>47</v>
      </c>
      <c r="B43" s="176"/>
      <c r="C43" s="177"/>
      <c r="D43" s="177"/>
      <c r="E43" s="177"/>
      <c r="F43" s="177"/>
      <c r="G43" s="177"/>
      <c r="H43" s="177"/>
      <c r="I43" s="178"/>
      <c r="J43" s="70">
        <f>SUM(J33:J42)</f>
        <v>0</v>
      </c>
      <c r="K43" s="70">
        <f>SUM(K33:K42)</f>
        <v>0</v>
      </c>
      <c r="L43" s="80"/>
      <c r="M43" s="70">
        <f>SUM(M33:M42)</f>
        <v>0</v>
      </c>
      <c r="N43" s="70">
        <f>SUM(N33:N42)</f>
        <v>0</v>
      </c>
      <c r="O43" s="70">
        <f>SUM(O33:O42)</f>
        <v>0</v>
      </c>
      <c r="P43" s="73"/>
      <c r="Q43" s="81"/>
      <c r="R43" s="70">
        <f t="shared" ref="R43:AH43" si="23">SUM(R33:R42)</f>
        <v>0</v>
      </c>
      <c r="S43" s="70">
        <f t="shared" si="23"/>
        <v>0</v>
      </c>
      <c r="T43" s="70">
        <f t="shared" si="23"/>
        <v>0</v>
      </c>
      <c r="U43" s="70">
        <f t="shared" si="23"/>
        <v>0</v>
      </c>
      <c r="V43" s="70">
        <f t="shared" si="23"/>
        <v>0</v>
      </c>
      <c r="W43" s="70">
        <f t="shared" si="23"/>
        <v>0</v>
      </c>
      <c r="X43" s="70">
        <f t="shared" si="23"/>
        <v>0</v>
      </c>
      <c r="Y43" s="70">
        <f t="shared" si="23"/>
        <v>0</v>
      </c>
      <c r="Z43" s="70">
        <f t="shared" si="23"/>
        <v>0</v>
      </c>
      <c r="AA43" s="70">
        <f t="shared" si="23"/>
        <v>0</v>
      </c>
      <c r="AB43" s="70">
        <f t="shared" si="23"/>
        <v>0</v>
      </c>
      <c r="AC43" s="70">
        <f t="shared" si="23"/>
        <v>0</v>
      </c>
      <c r="AD43" s="70">
        <f t="shared" si="23"/>
        <v>0</v>
      </c>
      <c r="AE43" s="70">
        <f t="shared" si="23"/>
        <v>0</v>
      </c>
      <c r="AF43" s="70">
        <f t="shared" si="23"/>
        <v>0</v>
      </c>
      <c r="AG43" s="70">
        <f t="shared" si="23"/>
        <v>0</v>
      </c>
      <c r="AH43" s="70">
        <f t="shared" si="23"/>
        <v>0</v>
      </c>
      <c r="AI43" s="74">
        <f>IF(ISERROR(AH43/J43),0,AH43/J43)</f>
        <v>0</v>
      </c>
      <c r="AJ43" s="74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>
      <c r="A44" s="182" t="s">
        <v>48</v>
      </c>
      <c r="B44" s="183"/>
      <c r="C44" s="183"/>
      <c r="D44" s="183"/>
      <c r="E44" s="184"/>
      <c r="F44" s="17"/>
      <c r="G44" s="18"/>
      <c r="H44" s="19"/>
      <c r="I44" s="19"/>
      <c r="J44" s="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hidden="1" customHeight="1" collapsed="1">
      <c r="A55" s="175" t="s">
        <v>49</v>
      </c>
      <c r="B55" s="176"/>
      <c r="C55" s="177"/>
      <c r="D55" s="177"/>
      <c r="E55" s="177"/>
      <c r="F55" s="177"/>
      <c r="G55" s="177"/>
      <c r="H55" s="177"/>
      <c r="I55" s="178"/>
      <c r="J55" s="70">
        <f>SUM(J45:J54)</f>
        <v>0</v>
      </c>
      <c r="K55" s="70">
        <f>SUM(K45:K54)</f>
        <v>0</v>
      </c>
      <c r="L55" s="80"/>
      <c r="M55" s="70">
        <f>SUM(M45:M54)</f>
        <v>0</v>
      </c>
      <c r="N55" s="70">
        <f>SUM(N45:N54)</f>
        <v>0</v>
      </c>
      <c r="O55" s="70">
        <f>SUM(O45:O54)</f>
        <v>0</v>
      </c>
      <c r="P55" s="73"/>
      <c r="Q55" s="81"/>
      <c r="R55" s="70">
        <f t="shared" ref="R55:AH55" si="31">SUM(R45:R54)</f>
        <v>0</v>
      </c>
      <c r="S55" s="70">
        <f t="shared" si="31"/>
        <v>0</v>
      </c>
      <c r="T55" s="70">
        <f t="shared" si="31"/>
        <v>0</v>
      </c>
      <c r="U55" s="70">
        <f t="shared" si="31"/>
        <v>0</v>
      </c>
      <c r="V55" s="70">
        <f t="shared" si="31"/>
        <v>0</v>
      </c>
      <c r="W55" s="70">
        <f t="shared" si="31"/>
        <v>0</v>
      </c>
      <c r="X55" s="70">
        <f t="shared" si="31"/>
        <v>0</v>
      </c>
      <c r="Y55" s="70">
        <f t="shared" si="31"/>
        <v>0</v>
      </c>
      <c r="Z55" s="70">
        <f t="shared" si="31"/>
        <v>0</v>
      </c>
      <c r="AA55" s="70">
        <f t="shared" si="31"/>
        <v>0</v>
      </c>
      <c r="AB55" s="70">
        <f t="shared" si="31"/>
        <v>0</v>
      </c>
      <c r="AC55" s="70">
        <f t="shared" si="31"/>
        <v>0</v>
      </c>
      <c r="AD55" s="70">
        <f t="shared" si="31"/>
        <v>0</v>
      </c>
      <c r="AE55" s="70">
        <f t="shared" si="31"/>
        <v>0</v>
      </c>
      <c r="AF55" s="70">
        <f t="shared" si="31"/>
        <v>0</v>
      </c>
      <c r="AG55" s="70">
        <f t="shared" si="31"/>
        <v>0</v>
      </c>
      <c r="AH55" s="70">
        <f t="shared" si="31"/>
        <v>0</v>
      </c>
      <c r="AI55" s="74">
        <f>IF(ISERROR(AH55/J55),0,AH55/J55)</f>
        <v>0</v>
      </c>
      <c r="AJ55" s="74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>
      <c r="A56" s="182" t="s">
        <v>50</v>
      </c>
      <c r="B56" s="183"/>
      <c r="C56" s="183"/>
      <c r="D56" s="183"/>
      <c r="E56" s="184"/>
      <c r="F56" s="17"/>
      <c r="G56" s="18"/>
      <c r="H56" s="19"/>
      <c r="I56" s="19"/>
      <c r="J56" s="7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6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6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hidden="1" customHeight="1" collapsed="1">
      <c r="A67" s="175" t="s">
        <v>51</v>
      </c>
      <c r="B67" s="176"/>
      <c r="C67" s="177"/>
      <c r="D67" s="177"/>
      <c r="E67" s="177"/>
      <c r="F67" s="177"/>
      <c r="G67" s="177"/>
      <c r="H67" s="177"/>
      <c r="I67" s="178"/>
      <c r="J67" s="70">
        <f>SUM(J57:J66)</f>
        <v>0</v>
      </c>
      <c r="K67" s="70">
        <f>SUM(K57:K66)</f>
        <v>0</v>
      </c>
      <c r="L67" s="80"/>
      <c r="M67" s="70">
        <f>SUM(M57:M66)</f>
        <v>0</v>
      </c>
      <c r="N67" s="70">
        <f>SUM(N57:N66)</f>
        <v>0</v>
      </c>
      <c r="O67" s="70">
        <f>SUM(O57:O66)</f>
        <v>0</v>
      </c>
      <c r="P67" s="73"/>
      <c r="Q67" s="81"/>
      <c r="R67" s="70">
        <f t="shared" ref="R67:AH67" si="39">SUM(R57:R66)</f>
        <v>0</v>
      </c>
      <c r="S67" s="70">
        <f t="shared" si="39"/>
        <v>0</v>
      </c>
      <c r="T67" s="70">
        <f t="shared" si="39"/>
        <v>0</v>
      </c>
      <c r="U67" s="70">
        <f t="shared" si="39"/>
        <v>0</v>
      </c>
      <c r="V67" s="70">
        <f t="shared" si="39"/>
        <v>0</v>
      </c>
      <c r="W67" s="70">
        <f t="shared" si="39"/>
        <v>0</v>
      </c>
      <c r="X67" s="70">
        <f t="shared" si="39"/>
        <v>0</v>
      </c>
      <c r="Y67" s="70">
        <f t="shared" si="39"/>
        <v>0</v>
      </c>
      <c r="Z67" s="70">
        <f t="shared" si="39"/>
        <v>0</v>
      </c>
      <c r="AA67" s="70">
        <f t="shared" si="39"/>
        <v>0</v>
      </c>
      <c r="AB67" s="70">
        <f t="shared" si="39"/>
        <v>0</v>
      </c>
      <c r="AC67" s="70">
        <f t="shared" si="39"/>
        <v>0</v>
      </c>
      <c r="AD67" s="70">
        <f t="shared" si="39"/>
        <v>0</v>
      </c>
      <c r="AE67" s="70">
        <f t="shared" si="39"/>
        <v>0</v>
      </c>
      <c r="AF67" s="70">
        <f t="shared" si="39"/>
        <v>0</v>
      </c>
      <c r="AG67" s="70">
        <f t="shared" si="39"/>
        <v>0</v>
      </c>
      <c r="AH67" s="70">
        <f t="shared" si="39"/>
        <v>0</v>
      </c>
      <c r="AI67" s="74">
        <f>IF(ISERROR(AH67/J67),0,AH67/J67)</f>
        <v>0</v>
      </c>
      <c r="AJ67" s="74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>
      <c r="A68" s="182" t="s">
        <v>52</v>
      </c>
      <c r="B68" s="183"/>
      <c r="C68" s="183"/>
      <c r="D68" s="183"/>
      <c r="E68" s="184"/>
      <c r="F68" s="17"/>
      <c r="G68" s="18"/>
      <c r="H68" s="19"/>
      <c r="I68" s="19"/>
      <c r="J68" s="7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5" customFormat="1" ht="12.75" hidden="1" customHeight="1" collapsed="1">
      <c r="A79" s="175" t="s">
        <v>53</v>
      </c>
      <c r="B79" s="176"/>
      <c r="C79" s="177"/>
      <c r="D79" s="177"/>
      <c r="E79" s="177"/>
      <c r="F79" s="177"/>
      <c r="G79" s="177"/>
      <c r="H79" s="177"/>
      <c r="I79" s="178"/>
      <c r="J79" s="70">
        <f>SUM(J69:J78)</f>
        <v>0</v>
      </c>
      <c r="K79" s="70">
        <f>SUM(K69:K78)</f>
        <v>0</v>
      </c>
      <c r="L79" s="80"/>
      <c r="M79" s="70">
        <f>SUM(M69:M78)</f>
        <v>0</v>
      </c>
      <c r="N79" s="70">
        <f>SUM(N69:N78)</f>
        <v>0</v>
      </c>
      <c r="O79" s="70">
        <f>SUM(O69:O78)</f>
        <v>0</v>
      </c>
      <c r="P79" s="73"/>
      <c r="Q79" s="81"/>
      <c r="R79" s="70">
        <f t="shared" ref="R79:AH79" si="47">SUM(R69:R78)</f>
        <v>0</v>
      </c>
      <c r="S79" s="70">
        <f t="shared" si="47"/>
        <v>0</v>
      </c>
      <c r="T79" s="70">
        <f t="shared" si="47"/>
        <v>0</v>
      </c>
      <c r="U79" s="70">
        <f t="shared" si="47"/>
        <v>0</v>
      </c>
      <c r="V79" s="70">
        <f t="shared" si="47"/>
        <v>0</v>
      </c>
      <c r="W79" s="70">
        <f t="shared" si="47"/>
        <v>0</v>
      </c>
      <c r="X79" s="70">
        <f t="shared" si="47"/>
        <v>0</v>
      </c>
      <c r="Y79" s="70">
        <f t="shared" si="47"/>
        <v>0</v>
      </c>
      <c r="Z79" s="70">
        <f t="shared" si="47"/>
        <v>0</v>
      </c>
      <c r="AA79" s="70">
        <f t="shared" si="47"/>
        <v>0</v>
      </c>
      <c r="AB79" s="70">
        <f t="shared" si="47"/>
        <v>0</v>
      </c>
      <c r="AC79" s="70">
        <f t="shared" si="47"/>
        <v>0</v>
      </c>
      <c r="AD79" s="70">
        <f t="shared" si="47"/>
        <v>0</v>
      </c>
      <c r="AE79" s="70">
        <f t="shared" si="47"/>
        <v>0</v>
      </c>
      <c r="AF79" s="70">
        <f t="shared" si="47"/>
        <v>0</v>
      </c>
      <c r="AG79" s="70">
        <f t="shared" si="47"/>
        <v>0</v>
      </c>
      <c r="AH79" s="70">
        <f t="shared" si="47"/>
        <v>0</v>
      </c>
      <c r="AI79" s="74">
        <f>IF(ISERROR(AH79/J79),0,AH79/J79)</f>
        <v>0</v>
      </c>
      <c r="AJ79" s="74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>
      <c r="A80" s="182" t="s">
        <v>54</v>
      </c>
      <c r="B80" s="183"/>
      <c r="C80" s="183"/>
      <c r="D80" s="183"/>
      <c r="E80" s="184"/>
      <c r="F80" s="17"/>
      <c r="G80" s="18"/>
      <c r="H80" s="19"/>
      <c r="I80" s="19"/>
      <c r="J80" s="7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5" customFormat="1" ht="12.75" hidden="1" customHeight="1" collapsed="1">
      <c r="A91" s="175" t="s">
        <v>55</v>
      </c>
      <c r="B91" s="176"/>
      <c r="C91" s="177"/>
      <c r="D91" s="177"/>
      <c r="E91" s="177"/>
      <c r="F91" s="177"/>
      <c r="G91" s="177"/>
      <c r="H91" s="177"/>
      <c r="I91" s="178"/>
      <c r="J91" s="70">
        <f>SUM(J81:J90)</f>
        <v>0</v>
      </c>
      <c r="K91" s="70">
        <f>SUM(K81:K90)</f>
        <v>0</v>
      </c>
      <c r="L91" s="80"/>
      <c r="M91" s="70">
        <f>SUM(M81:M90)</f>
        <v>0</v>
      </c>
      <c r="N91" s="70">
        <f>SUM(N81:N90)</f>
        <v>0</v>
      </c>
      <c r="O91" s="70">
        <f>SUM(O81:O90)</f>
        <v>0</v>
      </c>
      <c r="P91" s="73"/>
      <c r="Q91" s="81"/>
      <c r="R91" s="70">
        <f t="shared" ref="R91:AH91" si="55">SUM(R81:R90)</f>
        <v>0</v>
      </c>
      <c r="S91" s="70">
        <f t="shared" si="55"/>
        <v>0</v>
      </c>
      <c r="T91" s="70">
        <f t="shared" si="55"/>
        <v>0</v>
      </c>
      <c r="U91" s="70">
        <f t="shared" si="55"/>
        <v>0</v>
      </c>
      <c r="V91" s="70">
        <f t="shared" si="55"/>
        <v>0</v>
      </c>
      <c r="W91" s="70">
        <f t="shared" si="55"/>
        <v>0</v>
      </c>
      <c r="X91" s="70">
        <f t="shared" si="55"/>
        <v>0</v>
      </c>
      <c r="Y91" s="70">
        <f t="shared" si="55"/>
        <v>0</v>
      </c>
      <c r="Z91" s="70">
        <f t="shared" si="55"/>
        <v>0</v>
      </c>
      <c r="AA91" s="70">
        <f t="shared" si="55"/>
        <v>0</v>
      </c>
      <c r="AB91" s="70">
        <f t="shared" si="55"/>
        <v>0</v>
      </c>
      <c r="AC91" s="70">
        <f t="shared" si="55"/>
        <v>0</v>
      </c>
      <c r="AD91" s="70">
        <f t="shared" si="55"/>
        <v>0</v>
      </c>
      <c r="AE91" s="70">
        <f t="shared" si="55"/>
        <v>0</v>
      </c>
      <c r="AF91" s="70">
        <f t="shared" si="55"/>
        <v>0</v>
      </c>
      <c r="AG91" s="70">
        <f t="shared" si="55"/>
        <v>0</v>
      </c>
      <c r="AH91" s="70">
        <f t="shared" si="55"/>
        <v>0</v>
      </c>
      <c r="AI91" s="74">
        <f>IF(ISERROR(AH91/J91),0,AH91/J91)</f>
        <v>0</v>
      </c>
      <c r="AJ91" s="74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>
      <c r="A92" s="182" t="s">
        <v>56</v>
      </c>
      <c r="B92" s="183"/>
      <c r="C92" s="183"/>
      <c r="D92" s="183"/>
      <c r="E92" s="184"/>
      <c r="F92" s="17"/>
      <c r="G92" s="18"/>
      <c r="H92" s="19"/>
      <c r="I92" s="19"/>
      <c r="J92" s="7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5" customFormat="1" ht="12.75" hidden="1" customHeight="1" collapsed="1">
      <c r="A103" s="175" t="s">
        <v>57</v>
      </c>
      <c r="B103" s="176"/>
      <c r="C103" s="177"/>
      <c r="D103" s="177"/>
      <c r="E103" s="177"/>
      <c r="F103" s="177"/>
      <c r="G103" s="177"/>
      <c r="H103" s="177"/>
      <c r="I103" s="178"/>
      <c r="J103" s="70">
        <f>SUM(J93:J102)</f>
        <v>0</v>
      </c>
      <c r="K103" s="70">
        <f>SUM(K93:K102)</f>
        <v>0</v>
      </c>
      <c r="L103" s="80"/>
      <c r="M103" s="70">
        <f>SUM(M93:M102)</f>
        <v>0</v>
      </c>
      <c r="N103" s="70">
        <f>SUM(N93:N102)</f>
        <v>0</v>
      </c>
      <c r="O103" s="70">
        <f>SUM(O93:O102)</f>
        <v>0</v>
      </c>
      <c r="P103" s="73"/>
      <c r="Q103" s="81"/>
      <c r="R103" s="70">
        <f t="shared" ref="R103:AH103" si="63">SUM(R93:R102)</f>
        <v>0</v>
      </c>
      <c r="S103" s="70">
        <f t="shared" si="63"/>
        <v>0</v>
      </c>
      <c r="T103" s="70">
        <f t="shared" si="63"/>
        <v>0</v>
      </c>
      <c r="U103" s="70">
        <f t="shared" si="63"/>
        <v>0</v>
      </c>
      <c r="V103" s="70">
        <f t="shared" si="63"/>
        <v>0</v>
      </c>
      <c r="W103" s="70">
        <f t="shared" si="63"/>
        <v>0</v>
      </c>
      <c r="X103" s="70">
        <f t="shared" si="63"/>
        <v>0</v>
      </c>
      <c r="Y103" s="70">
        <f t="shared" si="63"/>
        <v>0</v>
      </c>
      <c r="Z103" s="70">
        <f t="shared" si="63"/>
        <v>0</v>
      </c>
      <c r="AA103" s="70">
        <f t="shared" si="63"/>
        <v>0</v>
      </c>
      <c r="AB103" s="70">
        <f t="shared" si="63"/>
        <v>0</v>
      </c>
      <c r="AC103" s="70">
        <f t="shared" si="63"/>
        <v>0</v>
      </c>
      <c r="AD103" s="70">
        <f t="shared" si="63"/>
        <v>0</v>
      </c>
      <c r="AE103" s="70">
        <f t="shared" si="63"/>
        <v>0</v>
      </c>
      <c r="AF103" s="70">
        <f t="shared" si="63"/>
        <v>0</v>
      </c>
      <c r="AG103" s="70">
        <f t="shared" si="63"/>
        <v>0</v>
      </c>
      <c r="AH103" s="70">
        <f t="shared" si="63"/>
        <v>0</v>
      </c>
      <c r="AI103" s="74">
        <f>IF(ISERROR(AH103/J103),0,AH103/J103)</f>
        <v>0</v>
      </c>
      <c r="AJ103" s="74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>
      <c r="A104" s="182" t="s">
        <v>58</v>
      </c>
      <c r="B104" s="183"/>
      <c r="C104" s="183"/>
      <c r="D104" s="183"/>
      <c r="E104" s="184"/>
      <c r="F104" s="17"/>
      <c r="G104" s="18"/>
      <c r="H104" s="19"/>
      <c r="I104" s="19"/>
      <c r="J104" s="7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6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5" customFormat="1" ht="12.75" hidden="1" customHeight="1" collapsed="1">
      <c r="A115" s="175" t="s">
        <v>59</v>
      </c>
      <c r="B115" s="176"/>
      <c r="C115" s="177"/>
      <c r="D115" s="177"/>
      <c r="E115" s="177"/>
      <c r="F115" s="177"/>
      <c r="G115" s="177"/>
      <c r="H115" s="177"/>
      <c r="I115" s="178"/>
      <c r="J115" s="70">
        <f>SUM(J105:J114)</f>
        <v>0</v>
      </c>
      <c r="K115" s="70">
        <f>SUM(K105:K114)</f>
        <v>0</v>
      </c>
      <c r="L115" s="80"/>
      <c r="M115" s="70">
        <f>SUM(M105:M114)</f>
        <v>0</v>
      </c>
      <c r="N115" s="70">
        <f>SUM(N105:N114)</f>
        <v>0</v>
      </c>
      <c r="O115" s="70">
        <f>SUM(O105:O114)</f>
        <v>0</v>
      </c>
      <c r="P115" s="73"/>
      <c r="Q115" s="81"/>
      <c r="R115" s="70">
        <f t="shared" ref="R115:AH115" si="71">SUM(R105:R114)</f>
        <v>0</v>
      </c>
      <c r="S115" s="70">
        <f t="shared" si="71"/>
        <v>0</v>
      </c>
      <c r="T115" s="70">
        <f t="shared" si="71"/>
        <v>0</v>
      </c>
      <c r="U115" s="70">
        <f t="shared" si="71"/>
        <v>0</v>
      </c>
      <c r="V115" s="70">
        <f t="shared" si="71"/>
        <v>0</v>
      </c>
      <c r="W115" s="70">
        <f t="shared" si="71"/>
        <v>0</v>
      </c>
      <c r="X115" s="70">
        <f t="shared" si="71"/>
        <v>0</v>
      </c>
      <c r="Y115" s="70">
        <f t="shared" si="71"/>
        <v>0</v>
      </c>
      <c r="Z115" s="70">
        <f t="shared" si="71"/>
        <v>0</v>
      </c>
      <c r="AA115" s="70">
        <f t="shared" si="71"/>
        <v>0</v>
      </c>
      <c r="AB115" s="70">
        <f t="shared" si="71"/>
        <v>0</v>
      </c>
      <c r="AC115" s="70">
        <f t="shared" si="71"/>
        <v>0</v>
      </c>
      <c r="AD115" s="70">
        <f t="shared" si="71"/>
        <v>0</v>
      </c>
      <c r="AE115" s="70">
        <f t="shared" si="71"/>
        <v>0</v>
      </c>
      <c r="AF115" s="70">
        <f t="shared" si="71"/>
        <v>0</v>
      </c>
      <c r="AG115" s="70">
        <f t="shared" si="71"/>
        <v>0</v>
      </c>
      <c r="AH115" s="70">
        <f t="shared" si="71"/>
        <v>0</v>
      </c>
      <c r="AI115" s="74">
        <f>IF(ISERROR(AH115/J115),0,AH115/J115)</f>
        <v>0</v>
      </c>
      <c r="AJ115" s="74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>
      <c r="A116" s="182" t="s">
        <v>60</v>
      </c>
      <c r="B116" s="183"/>
      <c r="C116" s="183"/>
      <c r="D116" s="183"/>
      <c r="E116" s="184"/>
      <c r="F116" s="17"/>
      <c r="G116" s="18"/>
      <c r="H116" s="19"/>
      <c r="I116" s="19"/>
      <c r="J116" s="7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6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5" customFormat="1" ht="12.75" hidden="1" customHeight="1" collapsed="1">
      <c r="A127" s="175" t="s">
        <v>61</v>
      </c>
      <c r="B127" s="176"/>
      <c r="C127" s="177"/>
      <c r="D127" s="177"/>
      <c r="E127" s="177"/>
      <c r="F127" s="177"/>
      <c r="G127" s="177"/>
      <c r="H127" s="177"/>
      <c r="I127" s="178"/>
      <c r="J127" s="70">
        <f>SUM(J117:J126)</f>
        <v>0</v>
      </c>
      <c r="K127" s="70">
        <f>SUM(K117:K126)</f>
        <v>0</v>
      </c>
      <c r="L127" s="80"/>
      <c r="M127" s="70">
        <f>SUM(M117:M126)</f>
        <v>0</v>
      </c>
      <c r="N127" s="70">
        <f>SUM(N117:N126)</f>
        <v>0</v>
      </c>
      <c r="O127" s="70">
        <f>SUM(O117:O126)</f>
        <v>0</v>
      </c>
      <c r="P127" s="73"/>
      <c r="Q127" s="81"/>
      <c r="R127" s="70">
        <f t="shared" ref="R127:AH127" si="79">SUM(R117:R126)</f>
        <v>0</v>
      </c>
      <c r="S127" s="70">
        <f t="shared" si="79"/>
        <v>0</v>
      </c>
      <c r="T127" s="70">
        <f t="shared" si="79"/>
        <v>0</v>
      </c>
      <c r="U127" s="70">
        <f t="shared" si="79"/>
        <v>0</v>
      </c>
      <c r="V127" s="70">
        <f t="shared" si="79"/>
        <v>0</v>
      </c>
      <c r="W127" s="70">
        <f t="shared" si="79"/>
        <v>0</v>
      </c>
      <c r="X127" s="70">
        <f t="shared" si="79"/>
        <v>0</v>
      </c>
      <c r="Y127" s="70">
        <f t="shared" si="79"/>
        <v>0</v>
      </c>
      <c r="Z127" s="70">
        <f t="shared" si="79"/>
        <v>0</v>
      </c>
      <c r="AA127" s="70">
        <f t="shared" si="79"/>
        <v>0</v>
      </c>
      <c r="AB127" s="70">
        <f t="shared" si="79"/>
        <v>0</v>
      </c>
      <c r="AC127" s="70">
        <f t="shared" si="79"/>
        <v>0</v>
      </c>
      <c r="AD127" s="70">
        <f t="shared" si="79"/>
        <v>0</v>
      </c>
      <c r="AE127" s="70">
        <f t="shared" si="79"/>
        <v>0</v>
      </c>
      <c r="AF127" s="70">
        <f t="shared" si="79"/>
        <v>0</v>
      </c>
      <c r="AG127" s="70">
        <f t="shared" si="79"/>
        <v>0</v>
      </c>
      <c r="AH127" s="70">
        <f t="shared" si="79"/>
        <v>0</v>
      </c>
      <c r="AI127" s="74">
        <f>IF(ISERROR(AH127/J127),0,AH127/J127)</f>
        <v>0</v>
      </c>
      <c r="AJ127" s="74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>
      <c r="A128" s="182" t="s">
        <v>62</v>
      </c>
      <c r="B128" s="183"/>
      <c r="C128" s="183"/>
      <c r="D128" s="183"/>
      <c r="E128" s="184"/>
      <c r="F128" s="17"/>
      <c r="G128" s="18"/>
      <c r="H128" s="19"/>
      <c r="I128" s="19"/>
      <c r="J128" s="7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5" customFormat="1" ht="12.75" hidden="1" customHeight="1" collapsed="1">
      <c r="A139" s="185" t="s">
        <v>63</v>
      </c>
      <c r="B139" s="185"/>
      <c r="C139" s="185"/>
      <c r="D139" s="185"/>
      <c r="E139" s="185"/>
      <c r="F139" s="185"/>
      <c r="G139" s="185"/>
      <c r="H139" s="185"/>
      <c r="I139" s="185"/>
      <c r="J139" s="70">
        <v>0</v>
      </c>
      <c r="K139" s="70">
        <v>0</v>
      </c>
      <c r="L139" s="80"/>
      <c r="M139" s="70">
        <f>SUM(M129:M138)</f>
        <v>0</v>
      </c>
      <c r="N139" s="70">
        <f>SUM(N129:N138)</f>
        <v>0</v>
      </c>
      <c r="O139" s="70">
        <f>SUM(O129:O138)</f>
        <v>0</v>
      </c>
      <c r="P139" s="73"/>
      <c r="Q139" s="81"/>
      <c r="R139" s="70">
        <f t="shared" ref="R139:AH139" si="87">SUM(R129:R138)</f>
        <v>0</v>
      </c>
      <c r="S139" s="70">
        <f t="shared" si="87"/>
        <v>0</v>
      </c>
      <c r="T139" s="70">
        <f t="shared" si="87"/>
        <v>0</v>
      </c>
      <c r="U139" s="70">
        <f t="shared" si="87"/>
        <v>0</v>
      </c>
      <c r="V139" s="70">
        <f t="shared" si="87"/>
        <v>0</v>
      </c>
      <c r="W139" s="70">
        <f t="shared" si="87"/>
        <v>0</v>
      </c>
      <c r="X139" s="70">
        <f t="shared" si="87"/>
        <v>0</v>
      </c>
      <c r="Y139" s="70">
        <f t="shared" si="87"/>
        <v>0</v>
      </c>
      <c r="Z139" s="70">
        <f t="shared" si="87"/>
        <v>0</v>
      </c>
      <c r="AA139" s="70">
        <f t="shared" si="87"/>
        <v>0</v>
      </c>
      <c r="AB139" s="70">
        <f t="shared" si="87"/>
        <v>0</v>
      </c>
      <c r="AC139" s="70">
        <f t="shared" si="87"/>
        <v>0</v>
      </c>
      <c r="AD139" s="70">
        <f t="shared" si="87"/>
        <v>0</v>
      </c>
      <c r="AE139" s="70">
        <f t="shared" si="87"/>
        <v>0</v>
      </c>
      <c r="AF139" s="70">
        <f t="shared" si="87"/>
        <v>0</v>
      </c>
      <c r="AG139" s="70">
        <f t="shared" si="87"/>
        <v>0</v>
      </c>
      <c r="AH139" s="70">
        <f t="shared" si="87"/>
        <v>0</v>
      </c>
      <c r="AI139" s="74">
        <f>IF(ISERROR(AH139/J139),0,AH139/J139)</f>
        <v>0</v>
      </c>
      <c r="AJ139" s="74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>
      <c r="A140" s="186" t="s">
        <v>64</v>
      </c>
      <c r="B140" s="187"/>
      <c r="C140" s="187"/>
      <c r="D140" s="187"/>
      <c r="E140" s="188"/>
      <c r="F140" s="42"/>
      <c r="G140" s="43"/>
      <c r="H140" s="44"/>
      <c r="I140" s="44"/>
      <c r="J140" s="7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5" customFormat="1" ht="12.75" hidden="1" customHeight="1" collapsed="1">
      <c r="A151" s="175" t="s">
        <v>65</v>
      </c>
      <c r="B151" s="177"/>
      <c r="C151" s="177"/>
      <c r="D151" s="177"/>
      <c r="E151" s="177"/>
      <c r="F151" s="177"/>
      <c r="G151" s="177"/>
      <c r="H151" s="177"/>
      <c r="I151" s="178"/>
      <c r="J151" s="70">
        <f>SUM(J141:J150)</f>
        <v>0</v>
      </c>
      <c r="K151" s="70">
        <f>SUM(K141:K150)</f>
        <v>0</v>
      </c>
      <c r="L151" s="80"/>
      <c r="M151" s="70">
        <f>SUM(M141:M150)</f>
        <v>0</v>
      </c>
      <c r="N151" s="70">
        <f>SUM(N141:N150)</f>
        <v>0</v>
      </c>
      <c r="O151" s="70">
        <f>SUM(O141:O150)</f>
        <v>0</v>
      </c>
      <c r="P151" s="73"/>
      <c r="Q151" s="81"/>
      <c r="R151" s="70">
        <f t="shared" ref="R151:AH151" si="95">SUM(R141:R150)</f>
        <v>0</v>
      </c>
      <c r="S151" s="70">
        <f t="shared" si="95"/>
        <v>0</v>
      </c>
      <c r="T151" s="70">
        <f t="shared" si="95"/>
        <v>0</v>
      </c>
      <c r="U151" s="70">
        <f t="shared" si="95"/>
        <v>0</v>
      </c>
      <c r="V151" s="70">
        <f t="shared" si="95"/>
        <v>0</v>
      </c>
      <c r="W151" s="70">
        <f t="shared" si="95"/>
        <v>0</v>
      </c>
      <c r="X151" s="70">
        <f t="shared" si="95"/>
        <v>0</v>
      </c>
      <c r="Y151" s="70">
        <f t="shared" si="95"/>
        <v>0</v>
      </c>
      <c r="Z151" s="70">
        <f t="shared" si="95"/>
        <v>0</v>
      </c>
      <c r="AA151" s="70">
        <f t="shared" si="95"/>
        <v>0</v>
      </c>
      <c r="AB151" s="70">
        <f t="shared" si="95"/>
        <v>0</v>
      </c>
      <c r="AC151" s="70">
        <f t="shared" si="95"/>
        <v>0</v>
      </c>
      <c r="AD151" s="70">
        <f t="shared" si="95"/>
        <v>0</v>
      </c>
      <c r="AE151" s="70">
        <f t="shared" si="95"/>
        <v>0</v>
      </c>
      <c r="AF151" s="70">
        <f t="shared" si="95"/>
        <v>0</v>
      </c>
      <c r="AG151" s="70">
        <f t="shared" si="95"/>
        <v>0</v>
      </c>
      <c r="AH151" s="70">
        <f t="shared" si="95"/>
        <v>0</v>
      </c>
      <c r="AI151" s="74">
        <f>IF(ISERROR(AH151/J151),0,AH151/J151)</f>
        <v>0</v>
      </c>
      <c r="AJ151" s="74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>
      <c r="A152" s="182" t="s">
        <v>66</v>
      </c>
      <c r="B152" s="183"/>
      <c r="C152" s="183"/>
      <c r="D152" s="183"/>
      <c r="E152" s="184"/>
      <c r="F152" s="17"/>
      <c r="G152" s="18"/>
      <c r="H152" s="19"/>
      <c r="I152" s="19"/>
      <c r="J152" s="7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5" customFormat="1" ht="12.75" hidden="1" customHeight="1" collapsed="1">
      <c r="A163" s="175" t="s">
        <v>67</v>
      </c>
      <c r="B163" s="177"/>
      <c r="C163" s="177"/>
      <c r="D163" s="177"/>
      <c r="E163" s="177"/>
      <c r="F163" s="177"/>
      <c r="G163" s="177"/>
      <c r="H163" s="177"/>
      <c r="I163" s="178"/>
      <c r="J163" s="70">
        <f>SUM(J153:J162)</f>
        <v>0</v>
      </c>
      <c r="K163" s="70">
        <f>SUM(K153:K162)</f>
        <v>0</v>
      </c>
      <c r="L163" s="80"/>
      <c r="M163" s="70">
        <f>SUM(M153:M162)</f>
        <v>0</v>
      </c>
      <c r="N163" s="70">
        <f>SUM(N153:N162)</f>
        <v>0</v>
      </c>
      <c r="O163" s="70">
        <f>SUM(O153:O162)</f>
        <v>0</v>
      </c>
      <c r="P163" s="73"/>
      <c r="Q163" s="81"/>
      <c r="R163" s="70">
        <f t="shared" ref="R163:AH163" si="103">SUM(R153:R162)</f>
        <v>0</v>
      </c>
      <c r="S163" s="70">
        <f t="shared" si="103"/>
        <v>0</v>
      </c>
      <c r="T163" s="70">
        <f t="shared" si="103"/>
        <v>0</v>
      </c>
      <c r="U163" s="70">
        <f t="shared" si="103"/>
        <v>0</v>
      </c>
      <c r="V163" s="70">
        <f t="shared" si="103"/>
        <v>0</v>
      </c>
      <c r="W163" s="70">
        <f t="shared" si="103"/>
        <v>0</v>
      </c>
      <c r="X163" s="70">
        <f t="shared" si="103"/>
        <v>0</v>
      </c>
      <c r="Y163" s="70">
        <f t="shared" si="103"/>
        <v>0</v>
      </c>
      <c r="Z163" s="70">
        <f t="shared" si="103"/>
        <v>0</v>
      </c>
      <c r="AA163" s="70">
        <f t="shared" si="103"/>
        <v>0</v>
      </c>
      <c r="AB163" s="70">
        <f t="shared" si="103"/>
        <v>0</v>
      </c>
      <c r="AC163" s="70">
        <f t="shared" si="103"/>
        <v>0</v>
      </c>
      <c r="AD163" s="70">
        <f t="shared" si="103"/>
        <v>0</v>
      </c>
      <c r="AE163" s="70">
        <f t="shared" si="103"/>
        <v>0</v>
      </c>
      <c r="AF163" s="70">
        <f t="shared" si="103"/>
        <v>0</v>
      </c>
      <c r="AG163" s="70">
        <f t="shared" si="103"/>
        <v>0</v>
      </c>
      <c r="AH163" s="70">
        <f t="shared" si="103"/>
        <v>0</v>
      </c>
      <c r="AI163" s="74">
        <f>IF(ISERROR(AH163/J163),0,AH163/J163)</f>
        <v>0</v>
      </c>
      <c r="AJ163" s="74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>
      <c r="A164" s="182" t="s">
        <v>68</v>
      </c>
      <c r="B164" s="183"/>
      <c r="C164" s="183"/>
      <c r="D164" s="183"/>
      <c r="E164" s="184"/>
      <c r="F164" s="17"/>
      <c r="G164" s="18"/>
      <c r="H164" s="19"/>
      <c r="I164" s="19"/>
      <c r="J164" s="7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5" customFormat="1" ht="12.75" hidden="1" customHeight="1" collapsed="1">
      <c r="A175" s="175" t="s">
        <v>69</v>
      </c>
      <c r="B175" s="177"/>
      <c r="C175" s="177"/>
      <c r="D175" s="177"/>
      <c r="E175" s="177"/>
      <c r="F175" s="177"/>
      <c r="G175" s="177"/>
      <c r="H175" s="177"/>
      <c r="I175" s="178"/>
      <c r="J175" s="70">
        <f>SUM(J165:J174)</f>
        <v>0</v>
      </c>
      <c r="K175" s="70">
        <f>SUM(K165:K174)</f>
        <v>0</v>
      </c>
      <c r="L175" s="80"/>
      <c r="M175" s="70">
        <f>SUM(M165:M174)</f>
        <v>0</v>
      </c>
      <c r="N175" s="70">
        <f>SUM(N165:N174)</f>
        <v>0</v>
      </c>
      <c r="O175" s="70">
        <f>SUM(O165:O174)</f>
        <v>0</v>
      </c>
      <c r="P175" s="73"/>
      <c r="Q175" s="81"/>
      <c r="R175" s="70">
        <f t="shared" ref="R175:AH175" si="111">SUM(R165:R174)</f>
        <v>0</v>
      </c>
      <c r="S175" s="70">
        <f t="shared" si="111"/>
        <v>0</v>
      </c>
      <c r="T175" s="70">
        <f t="shared" si="111"/>
        <v>0</v>
      </c>
      <c r="U175" s="70">
        <f t="shared" si="111"/>
        <v>0</v>
      </c>
      <c r="V175" s="70">
        <f t="shared" si="111"/>
        <v>0</v>
      </c>
      <c r="W175" s="70">
        <f t="shared" si="111"/>
        <v>0</v>
      </c>
      <c r="X175" s="70">
        <f t="shared" si="111"/>
        <v>0</v>
      </c>
      <c r="Y175" s="70">
        <f t="shared" si="111"/>
        <v>0</v>
      </c>
      <c r="Z175" s="70">
        <f t="shared" si="111"/>
        <v>0</v>
      </c>
      <c r="AA175" s="70">
        <f t="shared" si="111"/>
        <v>0</v>
      </c>
      <c r="AB175" s="70">
        <f t="shared" si="111"/>
        <v>0</v>
      </c>
      <c r="AC175" s="70">
        <f t="shared" si="111"/>
        <v>0</v>
      </c>
      <c r="AD175" s="70">
        <f t="shared" si="111"/>
        <v>0</v>
      </c>
      <c r="AE175" s="70">
        <f t="shared" si="111"/>
        <v>0</v>
      </c>
      <c r="AF175" s="70">
        <f t="shared" si="111"/>
        <v>0</v>
      </c>
      <c r="AG175" s="70">
        <f t="shared" si="111"/>
        <v>0</v>
      </c>
      <c r="AH175" s="70">
        <f t="shared" si="111"/>
        <v>0</v>
      </c>
      <c r="AI175" s="74">
        <f>IF(ISERROR(AH175/J175),0,AH175/J175)</f>
        <v>0</v>
      </c>
      <c r="AJ175" s="74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>
      <c r="A176" s="182" t="s">
        <v>70</v>
      </c>
      <c r="B176" s="183"/>
      <c r="C176" s="183"/>
      <c r="D176" s="183"/>
      <c r="E176" s="184"/>
      <c r="F176" s="17"/>
      <c r="G176" s="18"/>
      <c r="H176" s="19"/>
      <c r="I176" s="19"/>
      <c r="J176" s="7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5" customFormat="1" ht="12.75" hidden="1" customHeight="1" collapsed="1">
      <c r="A187" s="175" t="s">
        <v>71</v>
      </c>
      <c r="B187" s="177"/>
      <c r="C187" s="177"/>
      <c r="D187" s="177"/>
      <c r="E187" s="177"/>
      <c r="F187" s="177"/>
      <c r="G187" s="177"/>
      <c r="H187" s="177"/>
      <c r="I187" s="178"/>
      <c r="J187" s="70">
        <f>SUM(J177:J186)</f>
        <v>0</v>
      </c>
      <c r="K187" s="70">
        <f>SUM(K177:K186)</f>
        <v>0</v>
      </c>
      <c r="L187" s="80"/>
      <c r="M187" s="70">
        <f>SUM(M177:M186)</f>
        <v>0</v>
      </c>
      <c r="N187" s="70">
        <f>SUM(N177:N186)</f>
        <v>0</v>
      </c>
      <c r="O187" s="70">
        <f>SUM(O177:O186)</f>
        <v>0</v>
      </c>
      <c r="P187" s="73"/>
      <c r="Q187" s="81"/>
      <c r="R187" s="70">
        <f t="shared" ref="R187:AH187" si="119">SUM(R177:R186)</f>
        <v>0</v>
      </c>
      <c r="S187" s="70">
        <f t="shared" si="119"/>
        <v>0</v>
      </c>
      <c r="T187" s="70">
        <f t="shared" si="119"/>
        <v>0</v>
      </c>
      <c r="U187" s="70">
        <f t="shared" si="119"/>
        <v>0</v>
      </c>
      <c r="V187" s="70">
        <f t="shared" si="119"/>
        <v>0</v>
      </c>
      <c r="W187" s="70">
        <f t="shared" si="119"/>
        <v>0</v>
      </c>
      <c r="X187" s="70">
        <f t="shared" si="119"/>
        <v>0</v>
      </c>
      <c r="Y187" s="70">
        <f t="shared" si="119"/>
        <v>0</v>
      </c>
      <c r="Z187" s="70">
        <f t="shared" si="119"/>
        <v>0</v>
      </c>
      <c r="AA187" s="70">
        <f t="shared" si="119"/>
        <v>0</v>
      </c>
      <c r="AB187" s="70">
        <f t="shared" si="119"/>
        <v>0</v>
      </c>
      <c r="AC187" s="70">
        <f t="shared" si="119"/>
        <v>0</v>
      </c>
      <c r="AD187" s="70">
        <f t="shared" si="119"/>
        <v>0</v>
      </c>
      <c r="AE187" s="70">
        <f t="shared" si="119"/>
        <v>0</v>
      </c>
      <c r="AF187" s="70">
        <f t="shared" si="119"/>
        <v>0</v>
      </c>
      <c r="AG187" s="70">
        <f t="shared" si="119"/>
        <v>0</v>
      </c>
      <c r="AH187" s="70">
        <f t="shared" si="119"/>
        <v>0</v>
      </c>
      <c r="AI187" s="74">
        <f>IF(ISERROR(AH187/J187),0,AH187/J187)</f>
        <v>0</v>
      </c>
      <c r="AJ187" s="74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136" t="s">
        <v>72</v>
      </c>
      <c r="B188" s="137"/>
      <c r="C188" s="137"/>
      <c r="D188" s="137"/>
      <c r="E188" s="138"/>
      <c r="F188" s="17"/>
      <c r="G188" s="18"/>
      <c r="H188" s="19"/>
      <c r="I188" s="19"/>
      <c r="J188" s="160">
        <v>242375000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>
      <c r="A189" s="26">
        <v>1</v>
      </c>
      <c r="B189" s="26"/>
      <c r="C189" s="54" t="s">
        <v>172</v>
      </c>
      <c r="D189" s="55">
        <v>43034</v>
      </c>
      <c r="E189" s="65" t="s">
        <v>137</v>
      </c>
      <c r="F189" s="65" t="s">
        <v>138</v>
      </c>
      <c r="G189" s="63" t="s">
        <v>139</v>
      </c>
      <c r="H189" s="69"/>
      <c r="I189" s="2">
        <v>43100</v>
      </c>
      <c r="J189" s="161"/>
      <c r="K189" s="58">
        <v>242375000</v>
      </c>
      <c r="L189" s="1"/>
      <c r="M189" s="57"/>
      <c r="N189" s="64"/>
      <c r="O189" s="57"/>
      <c r="P189" s="53"/>
      <c r="Q189" s="53"/>
      <c r="R189" s="31"/>
      <c r="S189" s="31">
        <v>121187500</v>
      </c>
      <c r="T189" s="31"/>
      <c r="U189" s="32">
        <f>SUM(R189:T189)</f>
        <v>121187500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 t="shared" ref="AH189" si="120">SUM(U189,Y189,AC189,AG189)</f>
        <v>121187500</v>
      </c>
      <c r="AI189" s="33">
        <f>IF(ISERROR(AH189/J188),0,AH189/J188)</f>
        <v>0.5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5" customFormat="1">
      <c r="A190" s="139" t="s">
        <v>73</v>
      </c>
      <c r="B190" s="140"/>
      <c r="C190" s="140"/>
      <c r="D190" s="140"/>
      <c r="E190" s="140"/>
      <c r="F190" s="140"/>
      <c r="G190" s="140"/>
      <c r="H190" s="140"/>
      <c r="I190" s="141"/>
      <c r="J190" s="114">
        <f>J188</f>
        <v>242375000</v>
      </c>
      <c r="K190" s="114">
        <f>SUM(K189:K189)</f>
        <v>242375000</v>
      </c>
      <c r="L190" s="127"/>
      <c r="M190" s="114">
        <f>SUM(M189:M189)</f>
        <v>0</v>
      </c>
      <c r="N190" s="114">
        <f>SUM(N189:N189)</f>
        <v>0</v>
      </c>
      <c r="O190" s="114">
        <f>SUM(O189:O189)</f>
        <v>0</v>
      </c>
      <c r="P190" s="116"/>
      <c r="Q190" s="117"/>
      <c r="R190" s="114">
        <f t="shared" ref="R190:AH190" si="121">SUM(R189:R189)</f>
        <v>0</v>
      </c>
      <c r="S190" s="114">
        <f t="shared" si="121"/>
        <v>121187500</v>
      </c>
      <c r="T190" s="114">
        <f t="shared" si="121"/>
        <v>0</v>
      </c>
      <c r="U190" s="114">
        <f t="shared" si="121"/>
        <v>121187500</v>
      </c>
      <c r="V190" s="114">
        <f t="shared" si="121"/>
        <v>0</v>
      </c>
      <c r="W190" s="114">
        <f t="shared" si="121"/>
        <v>0</v>
      </c>
      <c r="X190" s="114">
        <f t="shared" si="121"/>
        <v>0</v>
      </c>
      <c r="Y190" s="114">
        <f t="shared" si="121"/>
        <v>0</v>
      </c>
      <c r="Z190" s="114">
        <f t="shared" si="121"/>
        <v>0</v>
      </c>
      <c r="AA190" s="114">
        <f t="shared" si="121"/>
        <v>0</v>
      </c>
      <c r="AB190" s="114">
        <f t="shared" si="121"/>
        <v>0</v>
      </c>
      <c r="AC190" s="114">
        <f t="shared" si="121"/>
        <v>0</v>
      </c>
      <c r="AD190" s="114">
        <f t="shared" si="121"/>
        <v>0</v>
      </c>
      <c r="AE190" s="114">
        <f t="shared" si="121"/>
        <v>0</v>
      </c>
      <c r="AF190" s="114">
        <f t="shared" si="121"/>
        <v>0</v>
      </c>
      <c r="AG190" s="114">
        <f t="shared" si="121"/>
        <v>0</v>
      </c>
      <c r="AH190" s="114">
        <f t="shared" si="121"/>
        <v>121187500</v>
      </c>
      <c r="AI190" s="118">
        <f>IF(ISERROR(AH190/J190),0,AH190/J190)</f>
        <v>0.5</v>
      </c>
      <c r="AJ190" s="118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1" customFormat="1" ht="15" customHeight="1">
      <c r="A191" s="142" t="str">
        <f>"TOTAL ASIG."&amp;" "&amp;$A$5</f>
        <v>TOTAL ASIG. 24-03-336 "Programa de Identificación Chile Solidaria</v>
      </c>
      <c r="B191" s="143"/>
      <c r="C191" s="143"/>
      <c r="D191" s="143"/>
      <c r="E191" s="143"/>
      <c r="F191" s="143"/>
      <c r="G191" s="143"/>
      <c r="H191" s="143"/>
      <c r="I191" s="144"/>
      <c r="J191" s="119">
        <f>SUM(J19,J31,J43,J55,J67,J79,J91,J103,J115,J127,J139,J151,J163,J175,J187,J190)</f>
        <v>242375000</v>
      </c>
      <c r="K191" s="119">
        <f>+K19+K31+K43+K55+K67+K79+K91+K103+K115+K127+K139+K151+K187+K163+K175+K190</f>
        <v>242375000</v>
      </c>
      <c r="L191" s="120"/>
      <c r="M191" s="119">
        <f>+M19+M31+M43+M55+M67+M79+M91+M103+M115+M127+M139+M151+M187+M163+M175+M190</f>
        <v>0</v>
      </c>
      <c r="N191" s="119">
        <f>+N19+N31+N43+N55+N67+N79+N91+N103+N115+N127+N139+N151+N187+N163+N175+N190</f>
        <v>0</v>
      </c>
      <c r="O191" s="119">
        <f>+O19+O31+O43+O55+O67+O79+O91+O103+O115+O127+O139+O151+O187+O163+O175+O190</f>
        <v>0</v>
      </c>
      <c r="P191" s="121"/>
      <c r="Q191" s="128"/>
      <c r="R191" s="119">
        <f t="shared" ref="R191:AH191" si="122">+R19+R31+R43+R55+R67+R79+R91+R103+R115+R127+R139+R151+R187+R163+R175+R190</f>
        <v>0</v>
      </c>
      <c r="S191" s="119">
        <f t="shared" si="122"/>
        <v>121187500</v>
      </c>
      <c r="T191" s="119">
        <f t="shared" si="122"/>
        <v>0</v>
      </c>
      <c r="U191" s="119">
        <f t="shared" si="122"/>
        <v>121187500</v>
      </c>
      <c r="V191" s="119">
        <f t="shared" si="122"/>
        <v>0</v>
      </c>
      <c r="W191" s="119">
        <f t="shared" si="122"/>
        <v>0</v>
      </c>
      <c r="X191" s="119">
        <f t="shared" si="122"/>
        <v>0</v>
      </c>
      <c r="Y191" s="119">
        <f t="shared" si="122"/>
        <v>0</v>
      </c>
      <c r="Z191" s="119">
        <f t="shared" si="122"/>
        <v>0</v>
      </c>
      <c r="AA191" s="119">
        <f t="shared" si="122"/>
        <v>0</v>
      </c>
      <c r="AB191" s="119">
        <f t="shared" si="122"/>
        <v>0</v>
      </c>
      <c r="AC191" s="119">
        <f t="shared" si="122"/>
        <v>0</v>
      </c>
      <c r="AD191" s="119">
        <f t="shared" si="122"/>
        <v>0</v>
      </c>
      <c r="AE191" s="119">
        <f t="shared" si="122"/>
        <v>0</v>
      </c>
      <c r="AF191" s="119">
        <f t="shared" si="122"/>
        <v>0</v>
      </c>
      <c r="AG191" s="119">
        <f t="shared" si="122"/>
        <v>0</v>
      </c>
      <c r="AH191" s="119">
        <f t="shared" si="122"/>
        <v>121187500</v>
      </c>
      <c r="AI191" s="123">
        <f>IF(ISERROR(AH191/J191),0,AH191/J191)</f>
        <v>0.5</v>
      </c>
      <c r="AJ191" s="123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R189:T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4" orientation="landscape" r:id="rId1"/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zoomScaleNormal="100" workbookViewId="0">
      <selection activeCell="AF24" sqref="AF24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+'24-03-336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+'24-03-336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+'24-03-336 Ind. Proy'!A5:U5</f>
        <v>24-03-336 "Programa de Identificación Chile Solidaria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26" t="s">
        <v>25</v>
      </c>
      <c r="E7" s="126" t="s">
        <v>26</v>
      </c>
      <c r="F7" s="126" t="s">
        <v>27</v>
      </c>
      <c r="G7" s="126" t="s">
        <v>28</v>
      </c>
      <c r="H7" s="126" t="s">
        <v>29</v>
      </c>
      <c r="I7" s="126" t="s">
        <v>30</v>
      </c>
      <c r="J7" s="159"/>
      <c r="K7" s="126" t="s">
        <v>31</v>
      </c>
      <c r="L7" s="126" t="s">
        <v>32</v>
      </c>
      <c r="M7" s="126" t="s">
        <v>33</v>
      </c>
      <c r="N7" s="159"/>
      <c r="O7" s="126" t="s">
        <v>34</v>
      </c>
      <c r="P7" s="126" t="s">
        <v>35</v>
      </c>
      <c r="Q7" s="126" t="s">
        <v>36</v>
      </c>
      <c r="R7" s="159"/>
      <c r="S7" s="126" t="s">
        <v>37</v>
      </c>
      <c r="T7" s="126" t="s">
        <v>38</v>
      </c>
      <c r="U7" s="126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+'24-03-336 Ind. Proy'!J19</f>
        <v>0</v>
      </c>
      <c r="C8" s="10">
        <f>+'24-03-336 Ind. Proy'!K19</f>
        <v>0</v>
      </c>
      <c r="D8" s="10">
        <f>+'24-03-336 Ind. Proy'!M19</f>
        <v>0</v>
      </c>
      <c r="E8" s="10">
        <f>+'24-03-336 Ind. Proy'!N19</f>
        <v>0</v>
      </c>
      <c r="F8" s="10">
        <f>+'24-03-336 Ind. Proy'!O19</f>
        <v>0</v>
      </c>
      <c r="G8" s="10">
        <f>+'24-03-336 Ind. Proy'!R19</f>
        <v>0</v>
      </c>
      <c r="H8" s="10">
        <f>+'24-03-336 Ind. Proy'!S19</f>
        <v>0</v>
      </c>
      <c r="I8" s="10">
        <f>+'24-03-336 Ind. Proy'!T19</f>
        <v>0</v>
      </c>
      <c r="J8" s="10">
        <f>+'24-03-336 Ind. Proy'!U19</f>
        <v>0</v>
      </c>
      <c r="K8" s="10">
        <f>+'24-03-336 Ind. Proy'!V19</f>
        <v>0</v>
      </c>
      <c r="L8" s="10">
        <f>+'24-03-336 Ind. Proy'!W19</f>
        <v>0</v>
      </c>
      <c r="M8" s="10">
        <f>+'24-03-336 Ind. Proy'!X19</f>
        <v>0</v>
      </c>
      <c r="N8" s="10">
        <f>+'24-03-336 Ind. Proy'!Y19</f>
        <v>0</v>
      </c>
      <c r="O8" s="10">
        <f>+'24-03-336 Ind. Proy'!Z19</f>
        <v>0</v>
      </c>
      <c r="P8" s="10">
        <f>+'24-03-336 Ind. Proy'!AA19</f>
        <v>0</v>
      </c>
      <c r="Q8" s="10">
        <f>+'24-03-336 Ind. Proy'!AB19</f>
        <v>0</v>
      </c>
      <c r="R8" s="10">
        <f>+'24-03-336 Ind. Proy'!AC19</f>
        <v>0</v>
      </c>
      <c r="S8" s="10">
        <f>+'24-03-336 Ind. Proy'!AD19</f>
        <v>0</v>
      </c>
      <c r="T8" s="10">
        <f>+'24-03-336 Ind. Proy'!AE19</f>
        <v>0</v>
      </c>
      <c r="U8" s="10">
        <f>+'24-03-336 Ind. Proy'!AF19</f>
        <v>0</v>
      </c>
      <c r="V8" s="10">
        <f>+'24-03-336 Ind. Proy'!AG19</f>
        <v>0</v>
      </c>
      <c r="W8" s="10">
        <f>+'24-03-336 Ind. Proy'!AH19</f>
        <v>0</v>
      </c>
      <c r="X8" s="49">
        <f>+'24-03-336 Ind. Proy'!AI19</f>
        <v>0</v>
      </c>
      <c r="Y8" s="49">
        <f>+'24-03-336 Ind. Proy'!AJ19</f>
        <v>0</v>
      </c>
    </row>
    <row r="9" spans="1:25" s="45" customFormat="1" ht="24.75" customHeight="1">
      <c r="A9" s="48" t="s">
        <v>44</v>
      </c>
      <c r="B9" s="10">
        <f>+'24-03-336 Ind. Proy'!J31</f>
        <v>0</v>
      </c>
      <c r="C9" s="10">
        <f>+'24-03-336 Ind. Proy'!K31</f>
        <v>0</v>
      </c>
      <c r="D9" s="10">
        <f>+'24-03-336 Ind. Proy'!M31</f>
        <v>0</v>
      </c>
      <c r="E9" s="10">
        <f>+'24-03-336 Ind. Proy'!N31</f>
        <v>0</v>
      </c>
      <c r="F9" s="10">
        <f>+'24-03-336 Ind. Proy'!O31</f>
        <v>0</v>
      </c>
      <c r="G9" s="10">
        <f>+'24-03-336 Ind. Proy'!R31</f>
        <v>0</v>
      </c>
      <c r="H9" s="10">
        <f>+'24-03-336 Ind. Proy'!S31</f>
        <v>0</v>
      </c>
      <c r="I9" s="10">
        <f>+'24-03-336 Ind. Proy'!T31</f>
        <v>0</v>
      </c>
      <c r="J9" s="10">
        <f>+'24-03-336 Ind. Proy'!U31</f>
        <v>0</v>
      </c>
      <c r="K9" s="10">
        <f>+'24-03-336 Ind. Proy'!V31</f>
        <v>0</v>
      </c>
      <c r="L9" s="10">
        <f>+'24-03-336 Ind. Proy'!W31</f>
        <v>0</v>
      </c>
      <c r="M9" s="10">
        <f>+'24-03-336 Ind. Proy'!X31</f>
        <v>0</v>
      </c>
      <c r="N9" s="10">
        <f>+'24-03-336 Ind. Proy'!Y31</f>
        <v>0</v>
      </c>
      <c r="O9" s="10">
        <f>+'24-03-336 Ind. Proy'!Z31</f>
        <v>0</v>
      </c>
      <c r="P9" s="10">
        <f>+'24-03-336 Ind. Proy'!AA31</f>
        <v>0</v>
      </c>
      <c r="Q9" s="10">
        <f>+'24-03-336 Ind. Proy'!AB31</f>
        <v>0</v>
      </c>
      <c r="R9" s="10">
        <f>+'24-03-336 Ind. Proy'!AC31</f>
        <v>0</v>
      </c>
      <c r="S9" s="10">
        <f>+'24-03-336 Ind. Proy'!AD31</f>
        <v>0</v>
      </c>
      <c r="T9" s="10">
        <f>+'24-03-336 Ind. Proy'!AE31</f>
        <v>0</v>
      </c>
      <c r="U9" s="10">
        <f>+'24-03-336 Ind. Proy'!AF31</f>
        <v>0</v>
      </c>
      <c r="V9" s="10">
        <f>+'24-03-336 Ind. Proy'!AG31</f>
        <v>0</v>
      </c>
      <c r="W9" s="10">
        <f>+'24-03-336 Ind. Proy'!AH31</f>
        <v>0</v>
      </c>
      <c r="X9" s="49">
        <f>+'24-03-336 Ind. Proy'!AI31</f>
        <v>0</v>
      </c>
      <c r="Y9" s="49">
        <f>+'24-03-336 Ind. Proy'!AJ31</f>
        <v>0</v>
      </c>
    </row>
    <row r="10" spans="1:25" s="45" customFormat="1" ht="24.75" customHeight="1">
      <c r="A10" s="48" t="s">
        <v>46</v>
      </c>
      <c r="B10" s="10">
        <f>+'24-03-336 Ind. Proy'!J43</f>
        <v>0</v>
      </c>
      <c r="C10" s="10">
        <f>+'24-03-336 Ind. Proy'!K43</f>
        <v>0</v>
      </c>
      <c r="D10" s="10">
        <f>+'24-03-336 Ind. Proy'!M43</f>
        <v>0</v>
      </c>
      <c r="E10" s="10">
        <f>+'24-03-336 Ind. Proy'!N43</f>
        <v>0</v>
      </c>
      <c r="F10" s="10">
        <f>+'24-03-336 Ind. Proy'!O43</f>
        <v>0</v>
      </c>
      <c r="G10" s="10">
        <f>+'24-03-336 Ind. Proy'!R43</f>
        <v>0</v>
      </c>
      <c r="H10" s="10">
        <f>+'24-03-336 Ind. Proy'!S43</f>
        <v>0</v>
      </c>
      <c r="I10" s="10">
        <f>+'24-03-336 Ind. Proy'!T43</f>
        <v>0</v>
      </c>
      <c r="J10" s="10">
        <f>+'24-03-336 Ind. Proy'!U43</f>
        <v>0</v>
      </c>
      <c r="K10" s="10">
        <f>+'24-03-336 Ind. Proy'!V43</f>
        <v>0</v>
      </c>
      <c r="L10" s="10">
        <f>+'24-03-336 Ind. Proy'!W43</f>
        <v>0</v>
      </c>
      <c r="M10" s="10">
        <f>+'24-03-336 Ind. Proy'!X43</f>
        <v>0</v>
      </c>
      <c r="N10" s="10">
        <f>+'24-03-336 Ind. Proy'!Y43</f>
        <v>0</v>
      </c>
      <c r="O10" s="10">
        <f>+'24-03-336 Ind. Proy'!Z43</f>
        <v>0</v>
      </c>
      <c r="P10" s="10">
        <f>+'24-03-336 Ind. Proy'!AA43</f>
        <v>0</v>
      </c>
      <c r="Q10" s="10">
        <f>+'24-03-336 Ind. Proy'!AB43</f>
        <v>0</v>
      </c>
      <c r="R10" s="10">
        <f>+'24-03-336 Ind. Proy'!AC43</f>
        <v>0</v>
      </c>
      <c r="S10" s="10">
        <f>+'24-03-336 Ind. Proy'!AD43</f>
        <v>0</v>
      </c>
      <c r="T10" s="10">
        <f>+'24-03-336 Ind. Proy'!AE43</f>
        <v>0</v>
      </c>
      <c r="U10" s="10">
        <f>+'24-03-336 Ind. Proy'!AF43</f>
        <v>0</v>
      </c>
      <c r="V10" s="10">
        <f>+'24-03-336 Ind. Proy'!AG43</f>
        <v>0</v>
      </c>
      <c r="W10" s="10">
        <f>+'24-03-336 Ind. Proy'!AH43</f>
        <v>0</v>
      </c>
      <c r="X10" s="49">
        <f>+'24-03-336 Ind. Proy'!AI43</f>
        <v>0</v>
      </c>
      <c r="Y10" s="49">
        <f>+'24-03-336 Ind. Proy'!AJ43</f>
        <v>0</v>
      </c>
    </row>
    <row r="11" spans="1:25" s="45" customFormat="1" ht="24.75" customHeight="1">
      <c r="A11" s="48" t="s">
        <v>48</v>
      </c>
      <c r="B11" s="10">
        <f>+'24-03-336 Ind. Proy'!J55</f>
        <v>0</v>
      </c>
      <c r="C11" s="10">
        <f>+'24-03-336 Ind. Proy'!K55</f>
        <v>0</v>
      </c>
      <c r="D11" s="10">
        <f>+'24-03-336 Ind. Proy'!M55</f>
        <v>0</v>
      </c>
      <c r="E11" s="10">
        <f>+'24-03-336 Ind. Proy'!N55</f>
        <v>0</v>
      </c>
      <c r="F11" s="10">
        <f>+'24-03-336 Ind. Proy'!O55</f>
        <v>0</v>
      </c>
      <c r="G11" s="10">
        <f>+'24-03-336 Ind. Proy'!R55</f>
        <v>0</v>
      </c>
      <c r="H11" s="10">
        <f>+'24-03-336 Ind. Proy'!S55</f>
        <v>0</v>
      </c>
      <c r="I11" s="10">
        <f>+'24-03-336 Ind. Proy'!T55</f>
        <v>0</v>
      </c>
      <c r="J11" s="10">
        <f>+'24-03-336 Ind. Proy'!U55</f>
        <v>0</v>
      </c>
      <c r="K11" s="10">
        <f>+'24-03-336 Ind. Proy'!V55</f>
        <v>0</v>
      </c>
      <c r="L11" s="10">
        <f>+'24-03-336 Ind. Proy'!W55</f>
        <v>0</v>
      </c>
      <c r="M11" s="10">
        <f>+'24-03-336 Ind. Proy'!X55</f>
        <v>0</v>
      </c>
      <c r="N11" s="10">
        <f>+'24-03-336 Ind. Proy'!Y55</f>
        <v>0</v>
      </c>
      <c r="O11" s="10">
        <f>+'24-03-336 Ind. Proy'!Z55</f>
        <v>0</v>
      </c>
      <c r="P11" s="10">
        <f>+'24-03-336 Ind. Proy'!AA55</f>
        <v>0</v>
      </c>
      <c r="Q11" s="10">
        <f>+'24-03-336 Ind. Proy'!AB55</f>
        <v>0</v>
      </c>
      <c r="R11" s="10">
        <f>+'24-03-336 Ind. Proy'!AC55</f>
        <v>0</v>
      </c>
      <c r="S11" s="10">
        <f>+'24-03-336 Ind. Proy'!AD55</f>
        <v>0</v>
      </c>
      <c r="T11" s="10">
        <f>+'24-03-336 Ind. Proy'!AE55</f>
        <v>0</v>
      </c>
      <c r="U11" s="10">
        <f>+'24-03-336 Ind. Proy'!AF55</f>
        <v>0</v>
      </c>
      <c r="V11" s="10">
        <f>+'24-03-336 Ind. Proy'!AG55</f>
        <v>0</v>
      </c>
      <c r="W11" s="10">
        <f>+'24-03-336 Ind. Proy'!AH55</f>
        <v>0</v>
      </c>
      <c r="X11" s="49">
        <f>+'24-03-336 Ind. Proy'!AI55</f>
        <v>0</v>
      </c>
      <c r="Y11" s="49">
        <f>+'24-03-336 Ind. Proy'!AJ55</f>
        <v>0</v>
      </c>
    </row>
    <row r="12" spans="1:25" s="45" customFormat="1" ht="24.75" customHeight="1">
      <c r="A12" s="48" t="s">
        <v>50</v>
      </c>
      <c r="B12" s="10">
        <f>+'24-03-336 Ind. Proy'!J67</f>
        <v>0</v>
      </c>
      <c r="C12" s="10">
        <f>+'24-03-336 Ind. Proy'!K67</f>
        <v>0</v>
      </c>
      <c r="D12" s="10">
        <f>+'24-03-336 Ind. Proy'!M67</f>
        <v>0</v>
      </c>
      <c r="E12" s="10">
        <f>+'24-03-336 Ind. Proy'!N67</f>
        <v>0</v>
      </c>
      <c r="F12" s="10">
        <f>+'24-03-336 Ind. Proy'!O67</f>
        <v>0</v>
      </c>
      <c r="G12" s="10">
        <f>+'24-03-336 Ind. Proy'!R67</f>
        <v>0</v>
      </c>
      <c r="H12" s="10">
        <f>+'24-03-336 Ind. Proy'!S67</f>
        <v>0</v>
      </c>
      <c r="I12" s="10">
        <f>+'24-03-336 Ind. Proy'!T67</f>
        <v>0</v>
      </c>
      <c r="J12" s="10">
        <f>+'24-03-336 Ind. Proy'!U67</f>
        <v>0</v>
      </c>
      <c r="K12" s="10">
        <f>+'24-03-336 Ind. Proy'!V67</f>
        <v>0</v>
      </c>
      <c r="L12" s="10">
        <f>+'24-03-336 Ind. Proy'!W67</f>
        <v>0</v>
      </c>
      <c r="M12" s="10">
        <f>+'24-03-336 Ind. Proy'!X67</f>
        <v>0</v>
      </c>
      <c r="N12" s="10">
        <f>+'24-03-336 Ind. Proy'!Y67</f>
        <v>0</v>
      </c>
      <c r="O12" s="10">
        <f>+'24-03-336 Ind. Proy'!Z67</f>
        <v>0</v>
      </c>
      <c r="P12" s="10">
        <f>+'24-03-336 Ind. Proy'!AA67</f>
        <v>0</v>
      </c>
      <c r="Q12" s="10">
        <f>+'24-03-336 Ind. Proy'!AB67</f>
        <v>0</v>
      </c>
      <c r="R12" s="10">
        <f>+'24-03-336 Ind. Proy'!AC67</f>
        <v>0</v>
      </c>
      <c r="S12" s="10">
        <f>+'24-03-336 Ind. Proy'!AD67</f>
        <v>0</v>
      </c>
      <c r="T12" s="10">
        <f>+'24-03-336 Ind. Proy'!AE67</f>
        <v>0</v>
      </c>
      <c r="U12" s="10">
        <f>+'24-03-336 Ind. Proy'!AF67</f>
        <v>0</v>
      </c>
      <c r="V12" s="10">
        <f>+'24-03-336 Ind. Proy'!AG67</f>
        <v>0</v>
      </c>
      <c r="W12" s="10">
        <f>+'24-03-336 Ind. Proy'!AH67</f>
        <v>0</v>
      </c>
      <c r="X12" s="49">
        <f>+'24-03-336 Ind. Proy'!AI67</f>
        <v>0</v>
      </c>
      <c r="Y12" s="49">
        <f>+'24-03-336 Ind. Proy'!AJ67</f>
        <v>0</v>
      </c>
    </row>
    <row r="13" spans="1:25" s="45" customFormat="1" ht="24.75" customHeight="1">
      <c r="A13" s="48" t="s">
        <v>52</v>
      </c>
      <c r="B13" s="10">
        <f>+'24-03-336 Ind. Proy'!J79</f>
        <v>0</v>
      </c>
      <c r="C13" s="10">
        <f>+'24-03-336 Ind. Proy'!K79</f>
        <v>0</v>
      </c>
      <c r="D13" s="10">
        <f>+'24-03-336 Ind. Proy'!M79</f>
        <v>0</v>
      </c>
      <c r="E13" s="10">
        <f>+'24-03-336 Ind. Proy'!N79</f>
        <v>0</v>
      </c>
      <c r="F13" s="10">
        <f>+'24-03-336 Ind. Proy'!O79</f>
        <v>0</v>
      </c>
      <c r="G13" s="10">
        <f>+'24-03-336 Ind. Proy'!R79</f>
        <v>0</v>
      </c>
      <c r="H13" s="10">
        <f>+'24-03-336 Ind. Proy'!S79</f>
        <v>0</v>
      </c>
      <c r="I13" s="10">
        <f>+'24-03-336 Ind. Proy'!T79</f>
        <v>0</v>
      </c>
      <c r="J13" s="10">
        <f>+'24-03-336 Ind. Proy'!U79</f>
        <v>0</v>
      </c>
      <c r="K13" s="10">
        <f>+'24-03-336 Ind. Proy'!V79</f>
        <v>0</v>
      </c>
      <c r="L13" s="10">
        <f>+'24-03-336 Ind. Proy'!W79</f>
        <v>0</v>
      </c>
      <c r="M13" s="10">
        <f>+'24-03-336 Ind. Proy'!X79</f>
        <v>0</v>
      </c>
      <c r="N13" s="10">
        <f>+'24-03-336 Ind. Proy'!Y79</f>
        <v>0</v>
      </c>
      <c r="O13" s="10">
        <f>+'24-03-336 Ind. Proy'!Z79</f>
        <v>0</v>
      </c>
      <c r="P13" s="10">
        <f>+'24-03-336 Ind. Proy'!AA79</f>
        <v>0</v>
      </c>
      <c r="Q13" s="10">
        <f>+'24-03-336 Ind. Proy'!AB79</f>
        <v>0</v>
      </c>
      <c r="R13" s="10">
        <f>+'24-03-336 Ind. Proy'!AC79</f>
        <v>0</v>
      </c>
      <c r="S13" s="10">
        <f>+'24-03-336 Ind. Proy'!AD79</f>
        <v>0</v>
      </c>
      <c r="T13" s="10">
        <f>+'24-03-336 Ind. Proy'!AE79</f>
        <v>0</v>
      </c>
      <c r="U13" s="10">
        <f>+'24-03-336 Ind. Proy'!AF79</f>
        <v>0</v>
      </c>
      <c r="V13" s="10">
        <f>+'24-03-336 Ind. Proy'!AG79</f>
        <v>0</v>
      </c>
      <c r="W13" s="10">
        <f>+'24-03-336 Ind. Proy'!AH79</f>
        <v>0</v>
      </c>
      <c r="X13" s="49">
        <f>+'24-03-336 Ind. Proy'!AI79</f>
        <v>0</v>
      </c>
      <c r="Y13" s="49">
        <f>+'24-03-336 Ind. Proy'!AJ79</f>
        <v>0</v>
      </c>
    </row>
    <row r="14" spans="1:25" s="45" customFormat="1" ht="24.75" customHeight="1">
      <c r="A14" s="48" t="s">
        <v>54</v>
      </c>
      <c r="B14" s="10">
        <f>+'24-03-336 Ind. Proy'!J91</f>
        <v>0</v>
      </c>
      <c r="C14" s="10">
        <f>+'24-03-336 Ind. Proy'!K91</f>
        <v>0</v>
      </c>
      <c r="D14" s="10">
        <f>+'24-03-336 Ind. Proy'!M91</f>
        <v>0</v>
      </c>
      <c r="E14" s="10">
        <f>+'24-03-336 Ind. Proy'!N91</f>
        <v>0</v>
      </c>
      <c r="F14" s="10">
        <f>+'24-03-336 Ind. Proy'!O91</f>
        <v>0</v>
      </c>
      <c r="G14" s="10">
        <f>+'24-03-336 Ind. Proy'!R91</f>
        <v>0</v>
      </c>
      <c r="H14" s="10">
        <f>+'24-03-336 Ind. Proy'!S91</f>
        <v>0</v>
      </c>
      <c r="I14" s="10">
        <f>+'24-03-336 Ind. Proy'!T91</f>
        <v>0</v>
      </c>
      <c r="J14" s="10">
        <f>+'24-03-336 Ind. Proy'!U91</f>
        <v>0</v>
      </c>
      <c r="K14" s="10">
        <f>+'24-03-336 Ind. Proy'!V91</f>
        <v>0</v>
      </c>
      <c r="L14" s="10">
        <f>+'24-03-336 Ind. Proy'!W91</f>
        <v>0</v>
      </c>
      <c r="M14" s="10">
        <f>+'24-03-336 Ind. Proy'!X91</f>
        <v>0</v>
      </c>
      <c r="N14" s="10">
        <f>+'24-03-336 Ind. Proy'!Y91</f>
        <v>0</v>
      </c>
      <c r="O14" s="10">
        <f>+'24-03-336 Ind. Proy'!Z91</f>
        <v>0</v>
      </c>
      <c r="P14" s="10">
        <f>+'24-03-336 Ind. Proy'!AA91</f>
        <v>0</v>
      </c>
      <c r="Q14" s="10">
        <f>+'24-03-336 Ind. Proy'!AB91</f>
        <v>0</v>
      </c>
      <c r="R14" s="10">
        <f>+'24-03-336 Ind. Proy'!AC91</f>
        <v>0</v>
      </c>
      <c r="S14" s="10">
        <f>+'24-03-336 Ind. Proy'!AD91</f>
        <v>0</v>
      </c>
      <c r="T14" s="10">
        <f>+'24-03-336 Ind. Proy'!AE91</f>
        <v>0</v>
      </c>
      <c r="U14" s="10">
        <f>+'24-03-336 Ind. Proy'!AF91</f>
        <v>0</v>
      </c>
      <c r="V14" s="10">
        <f>+'24-03-336 Ind. Proy'!AG91</f>
        <v>0</v>
      </c>
      <c r="W14" s="10">
        <f>+'24-03-336 Ind. Proy'!AH91</f>
        <v>0</v>
      </c>
      <c r="X14" s="49">
        <f>+'24-03-336 Ind. Proy'!AI91</f>
        <v>0</v>
      </c>
      <c r="Y14" s="49">
        <f>+'24-03-336 Ind. Proy'!AJ91</f>
        <v>0</v>
      </c>
    </row>
    <row r="15" spans="1:25" s="45" customFormat="1" ht="24.75" customHeight="1">
      <c r="A15" s="48" t="s">
        <v>56</v>
      </c>
      <c r="B15" s="10">
        <f>+'24-03-336 Ind. Proy'!J103</f>
        <v>0</v>
      </c>
      <c r="C15" s="10">
        <f>+'24-03-336 Ind. Proy'!K103</f>
        <v>0</v>
      </c>
      <c r="D15" s="10">
        <f>+'24-03-336 Ind. Proy'!M103</f>
        <v>0</v>
      </c>
      <c r="E15" s="10">
        <f>+'24-03-336 Ind. Proy'!N103</f>
        <v>0</v>
      </c>
      <c r="F15" s="10">
        <f>+'24-03-336 Ind. Proy'!O103</f>
        <v>0</v>
      </c>
      <c r="G15" s="10">
        <f>+'24-03-336 Ind. Proy'!R103</f>
        <v>0</v>
      </c>
      <c r="H15" s="10">
        <f>+'24-03-336 Ind. Proy'!S103</f>
        <v>0</v>
      </c>
      <c r="I15" s="10">
        <f>+'24-03-336 Ind. Proy'!T103</f>
        <v>0</v>
      </c>
      <c r="J15" s="10">
        <f>+'24-03-336 Ind. Proy'!U103</f>
        <v>0</v>
      </c>
      <c r="K15" s="10">
        <f>+'24-03-336 Ind. Proy'!V103</f>
        <v>0</v>
      </c>
      <c r="L15" s="10">
        <f>+'24-03-336 Ind. Proy'!W103</f>
        <v>0</v>
      </c>
      <c r="M15" s="10">
        <f>+'24-03-336 Ind. Proy'!X103</f>
        <v>0</v>
      </c>
      <c r="N15" s="10">
        <f>+'24-03-336 Ind. Proy'!Y103</f>
        <v>0</v>
      </c>
      <c r="O15" s="10">
        <f>+'24-03-336 Ind. Proy'!Z103</f>
        <v>0</v>
      </c>
      <c r="P15" s="10">
        <f>+'24-03-336 Ind. Proy'!AA103</f>
        <v>0</v>
      </c>
      <c r="Q15" s="10">
        <f>+'24-03-336 Ind. Proy'!AB103</f>
        <v>0</v>
      </c>
      <c r="R15" s="10">
        <f>+'24-03-336 Ind. Proy'!AC103</f>
        <v>0</v>
      </c>
      <c r="S15" s="10">
        <f>+'24-03-336 Ind. Proy'!AD103</f>
        <v>0</v>
      </c>
      <c r="T15" s="10">
        <f>+'24-03-336 Ind. Proy'!AE103</f>
        <v>0</v>
      </c>
      <c r="U15" s="10">
        <f>+'24-03-336 Ind. Proy'!AF103</f>
        <v>0</v>
      </c>
      <c r="V15" s="10">
        <f>+'24-03-336 Ind. Proy'!AG103</f>
        <v>0</v>
      </c>
      <c r="W15" s="10">
        <f>+'24-03-336 Ind. Proy'!AH103</f>
        <v>0</v>
      </c>
      <c r="X15" s="49">
        <f>+'24-03-336 Ind. Proy'!AI103</f>
        <v>0</v>
      </c>
      <c r="Y15" s="49">
        <f>+'24-03-336 Ind. Proy'!AJ103</f>
        <v>0</v>
      </c>
    </row>
    <row r="16" spans="1:25" s="45" customFormat="1" ht="24.75" customHeight="1">
      <c r="A16" s="48" t="s">
        <v>58</v>
      </c>
      <c r="B16" s="10">
        <f>+'24-03-336 Ind. Proy'!J115</f>
        <v>0</v>
      </c>
      <c r="C16" s="10">
        <f>+'24-03-336 Ind. Proy'!K115</f>
        <v>0</v>
      </c>
      <c r="D16" s="10">
        <f>+'24-03-336 Ind. Proy'!M115</f>
        <v>0</v>
      </c>
      <c r="E16" s="10">
        <f>+'24-03-336 Ind. Proy'!N115</f>
        <v>0</v>
      </c>
      <c r="F16" s="10">
        <f>+'24-03-336 Ind. Proy'!O115</f>
        <v>0</v>
      </c>
      <c r="G16" s="10">
        <f>+'24-03-336 Ind. Proy'!R115</f>
        <v>0</v>
      </c>
      <c r="H16" s="10">
        <f>+'24-03-336 Ind. Proy'!S115</f>
        <v>0</v>
      </c>
      <c r="I16" s="10">
        <f>+'24-03-336 Ind. Proy'!T115</f>
        <v>0</v>
      </c>
      <c r="J16" s="10">
        <f>+'24-03-336 Ind. Proy'!U115</f>
        <v>0</v>
      </c>
      <c r="K16" s="10">
        <f>+'24-03-336 Ind. Proy'!V115</f>
        <v>0</v>
      </c>
      <c r="L16" s="10">
        <f>+'24-03-336 Ind. Proy'!W115</f>
        <v>0</v>
      </c>
      <c r="M16" s="10">
        <f>+'24-03-336 Ind. Proy'!X115</f>
        <v>0</v>
      </c>
      <c r="N16" s="10">
        <f>+'24-03-336 Ind. Proy'!Y115</f>
        <v>0</v>
      </c>
      <c r="O16" s="10">
        <f>+'24-03-336 Ind. Proy'!Z115</f>
        <v>0</v>
      </c>
      <c r="P16" s="10">
        <f>+'24-03-336 Ind. Proy'!AA115</f>
        <v>0</v>
      </c>
      <c r="Q16" s="10">
        <f>+'24-03-336 Ind. Proy'!AB115</f>
        <v>0</v>
      </c>
      <c r="R16" s="10">
        <f>+'24-03-336 Ind. Proy'!AC115</f>
        <v>0</v>
      </c>
      <c r="S16" s="10">
        <f>+'24-03-336 Ind. Proy'!AD115</f>
        <v>0</v>
      </c>
      <c r="T16" s="10">
        <f>+'24-03-336 Ind. Proy'!AE115</f>
        <v>0</v>
      </c>
      <c r="U16" s="10">
        <f>+'24-03-336 Ind. Proy'!AF115</f>
        <v>0</v>
      </c>
      <c r="V16" s="10">
        <f>+'24-03-336 Ind. Proy'!AG115</f>
        <v>0</v>
      </c>
      <c r="W16" s="10">
        <f>+'24-03-336 Ind. Proy'!AH115</f>
        <v>0</v>
      </c>
      <c r="X16" s="49">
        <f>+'24-03-336 Ind. Proy'!AI115</f>
        <v>0</v>
      </c>
      <c r="Y16" s="49">
        <f>+'24-03-336 Ind. Proy'!AJ115</f>
        <v>0</v>
      </c>
    </row>
    <row r="17" spans="1:25" s="45" customFormat="1" ht="24.75" customHeight="1">
      <c r="A17" s="48" t="s">
        <v>60</v>
      </c>
      <c r="B17" s="10">
        <f>+'24-03-336 Ind. Proy'!J127</f>
        <v>0</v>
      </c>
      <c r="C17" s="10">
        <f>+'24-03-336 Ind. Proy'!K127</f>
        <v>0</v>
      </c>
      <c r="D17" s="10">
        <f>+'24-03-336 Ind. Proy'!M127</f>
        <v>0</v>
      </c>
      <c r="E17" s="10">
        <f>+'24-03-336 Ind. Proy'!N127</f>
        <v>0</v>
      </c>
      <c r="F17" s="10">
        <f>+'24-03-336 Ind. Proy'!O127</f>
        <v>0</v>
      </c>
      <c r="G17" s="10">
        <f>+'24-03-336 Ind. Proy'!R127</f>
        <v>0</v>
      </c>
      <c r="H17" s="10">
        <f>+'24-03-336 Ind. Proy'!S127</f>
        <v>0</v>
      </c>
      <c r="I17" s="10">
        <f>+'24-03-336 Ind. Proy'!T127</f>
        <v>0</v>
      </c>
      <c r="J17" s="10">
        <f>+'24-03-336 Ind. Proy'!U127</f>
        <v>0</v>
      </c>
      <c r="K17" s="10">
        <f>+'24-03-336 Ind. Proy'!V127</f>
        <v>0</v>
      </c>
      <c r="L17" s="10">
        <f>+'24-03-336 Ind. Proy'!W127</f>
        <v>0</v>
      </c>
      <c r="M17" s="10">
        <f>+'24-03-336 Ind. Proy'!X127</f>
        <v>0</v>
      </c>
      <c r="N17" s="10">
        <f>+'24-03-336 Ind. Proy'!Y127</f>
        <v>0</v>
      </c>
      <c r="O17" s="10">
        <f>+'24-03-336 Ind. Proy'!Z127</f>
        <v>0</v>
      </c>
      <c r="P17" s="10">
        <f>+'24-03-336 Ind. Proy'!AA127</f>
        <v>0</v>
      </c>
      <c r="Q17" s="10">
        <f>+'24-03-336 Ind. Proy'!AB127</f>
        <v>0</v>
      </c>
      <c r="R17" s="10">
        <f>+'24-03-336 Ind. Proy'!AC127</f>
        <v>0</v>
      </c>
      <c r="S17" s="10">
        <f>+'24-03-336 Ind. Proy'!AD127</f>
        <v>0</v>
      </c>
      <c r="T17" s="10">
        <f>+'24-03-336 Ind. Proy'!AE127</f>
        <v>0</v>
      </c>
      <c r="U17" s="10">
        <f>+'24-03-336 Ind. Proy'!AF127</f>
        <v>0</v>
      </c>
      <c r="V17" s="10">
        <f>+'24-03-336 Ind. Proy'!AG127</f>
        <v>0</v>
      </c>
      <c r="W17" s="10">
        <f>+'24-03-336 Ind. Proy'!AH127</f>
        <v>0</v>
      </c>
      <c r="X17" s="49">
        <f>+'24-03-336 Ind. Proy'!AI116</f>
        <v>0</v>
      </c>
      <c r="Y17" s="49">
        <f>+'24-03-336 Ind. Proy'!AJ116</f>
        <v>0</v>
      </c>
    </row>
    <row r="18" spans="1:25" s="45" customFormat="1" ht="24.75" customHeight="1">
      <c r="A18" s="48" t="s">
        <v>62</v>
      </c>
      <c r="B18" s="10">
        <f>+'24-03-336 Ind. Proy'!J139</f>
        <v>0</v>
      </c>
      <c r="C18" s="10">
        <f>+'24-03-336 Ind. Proy'!K139</f>
        <v>0</v>
      </c>
      <c r="D18" s="10">
        <f>+'24-03-336 Ind. Proy'!M139</f>
        <v>0</v>
      </c>
      <c r="E18" s="10">
        <f>+'24-03-336 Ind. Proy'!N139</f>
        <v>0</v>
      </c>
      <c r="F18" s="10">
        <f>+'24-03-336 Ind. Proy'!O139</f>
        <v>0</v>
      </c>
      <c r="G18" s="10">
        <f>+'24-03-336 Ind. Proy'!R139</f>
        <v>0</v>
      </c>
      <c r="H18" s="10">
        <f>+'24-03-336 Ind. Proy'!S139</f>
        <v>0</v>
      </c>
      <c r="I18" s="10">
        <f>+'24-03-336 Ind. Proy'!T139</f>
        <v>0</v>
      </c>
      <c r="J18" s="10">
        <f>+'24-03-336 Ind. Proy'!U139</f>
        <v>0</v>
      </c>
      <c r="K18" s="10">
        <f>+'24-03-336 Ind. Proy'!V139</f>
        <v>0</v>
      </c>
      <c r="L18" s="10">
        <f>+'24-03-336 Ind. Proy'!W139</f>
        <v>0</v>
      </c>
      <c r="M18" s="10">
        <f>+'24-03-336 Ind. Proy'!X139</f>
        <v>0</v>
      </c>
      <c r="N18" s="10">
        <f>+'24-03-336 Ind. Proy'!Y139</f>
        <v>0</v>
      </c>
      <c r="O18" s="10">
        <f>+'24-03-336 Ind. Proy'!Z139</f>
        <v>0</v>
      </c>
      <c r="P18" s="10">
        <f>+'24-03-336 Ind. Proy'!AA139</f>
        <v>0</v>
      </c>
      <c r="Q18" s="10">
        <f>+'24-03-336 Ind. Proy'!AB139</f>
        <v>0</v>
      </c>
      <c r="R18" s="10">
        <f>+'24-03-336 Ind. Proy'!AC139</f>
        <v>0</v>
      </c>
      <c r="S18" s="10">
        <f>+'24-03-336 Ind. Proy'!AD139</f>
        <v>0</v>
      </c>
      <c r="T18" s="10">
        <f>+'24-03-336 Ind. Proy'!AE139</f>
        <v>0</v>
      </c>
      <c r="U18" s="10">
        <f>+'24-03-336 Ind. Proy'!AF139</f>
        <v>0</v>
      </c>
      <c r="V18" s="10">
        <f>+'24-03-336 Ind. Proy'!AG139</f>
        <v>0</v>
      </c>
      <c r="W18" s="10">
        <f>+'24-03-336 Ind. Proy'!AH139</f>
        <v>0</v>
      </c>
      <c r="X18" s="49">
        <f>+'24-03-336 Ind. Proy'!AI117</f>
        <v>0</v>
      </c>
      <c r="Y18" s="49">
        <f>+'24-03-336 Ind. Proy'!AJ139</f>
        <v>0</v>
      </c>
    </row>
    <row r="19" spans="1:25" s="45" customFormat="1" ht="24.75" customHeight="1">
      <c r="A19" s="48" t="s">
        <v>64</v>
      </c>
      <c r="B19" s="10">
        <f>+'24-03-336 Ind. Proy'!J151</f>
        <v>0</v>
      </c>
      <c r="C19" s="10">
        <f>+'24-03-336 Ind. Proy'!K151</f>
        <v>0</v>
      </c>
      <c r="D19" s="10">
        <f>+'24-03-336 Ind. Proy'!M151</f>
        <v>0</v>
      </c>
      <c r="E19" s="10">
        <f>+'24-03-336 Ind. Proy'!N151</f>
        <v>0</v>
      </c>
      <c r="F19" s="10">
        <f>+'24-03-336 Ind. Proy'!O151</f>
        <v>0</v>
      </c>
      <c r="G19" s="10">
        <f>+'24-03-336 Ind. Proy'!R151</f>
        <v>0</v>
      </c>
      <c r="H19" s="10">
        <f>+'24-03-336 Ind. Proy'!S151</f>
        <v>0</v>
      </c>
      <c r="I19" s="10">
        <f>+'24-03-336 Ind. Proy'!T151</f>
        <v>0</v>
      </c>
      <c r="J19" s="10">
        <f>+'24-03-336 Ind. Proy'!U151</f>
        <v>0</v>
      </c>
      <c r="K19" s="10">
        <f>+'24-03-336 Ind. Proy'!V151</f>
        <v>0</v>
      </c>
      <c r="L19" s="10">
        <f>+'24-03-336 Ind. Proy'!W151</f>
        <v>0</v>
      </c>
      <c r="M19" s="10">
        <f>+'24-03-336 Ind. Proy'!X151</f>
        <v>0</v>
      </c>
      <c r="N19" s="10">
        <f>+'24-03-336 Ind. Proy'!Y151</f>
        <v>0</v>
      </c>
      <c r="O19" s="10">
        <f>+'24-03-336 Ind. Proy'!Z151</f>
        <v>0</v>
      </c>
      <c r="P19" s="10">
        <f>+'24-03-336 Ind. Proy'!AA151</f>
        <v>0</v>
      </c>
      <c r="Q19" s="10">
        <f>+'24-03-336 Ind. Proy'!AB151</f>
        <v>0</v>
      </c>
      <c r="R19" s="10">
        <f>+'24-03-336 Ind. Proy'!AC151</f>
        <v>0</v>
      </c>
      <c r="S19" s="10">
        <f>+'24-03-336 Ind. Proy'!AD151</f>
        <v>0</v>
      </c>
      <c r="T19" s="10">
        <f>+'24-03-336 Ind. Proy'!AE151</f>
        <v>0</v>
      </c>
      <c r="U19" s="10">
        <f>+'24-03-336 Ind. Proy'!AF151</f>
        <v>0</v>
      </c>
      <c r="V19" s="10">
        <f>+'24-03-336 Ind. Proy'!AG151</f>
        <v>0</v>
      </c>
      <c r="W19" s="10">
        <f>+'24-03-336 Ind. Proy'!AH151</f>
        <v>0</v>
      </c>
      <c r="X19" s="49">
        <f>+'24-03-336 Ind. Proy'!AI118</f>
        <v>0</v>
      </c>
      <c r="Y19" s="49">
        <f>+'24-03-336 Ind. Proy'!AJ151</f>
        <v>0</v>
      </c>
    </row>
    <row r="20" spans="1:25" s="45" customFormat="1" ht="24.75" customHeight="1">
      <c r="A20" s="50" t="s">
        <v>66</v>
      </c>
      <c r="B20" s="10">
        <f>+'24-03-336 Ind. Proy'!J163</f>
        <v>0</v>
      </c>
      <c r="C20" s="10">
        <f>+'24-03-336 Ind. Proy'!K163</f>
        <v>0</v>
      </c>
      <c r="D20" s="10">
        <f>+'24-03-336 Ind. Proy'!M163</f>
        <v>0</v>
      </c>
      <c r="E20" s="10">
        <f>+'24-03-336 Ind. Proy'!N163</f>
        <v>0</v>
      </c>
      <c r="F20" s="10">
        <f>+'24-03-336 Ind. Proy'!O163</f>
        <v>0</v>
      </c>
      <c r="G20" s="10">
        <f>+'24-03-336 Ind. Proy'!R163</f>
        <v>0</v>
      </c>
      <c r="H20" s="10">
        <f>+'24-03-336 Ind. Proy'!S163</f>
        <v>0</v>
      </c>
      <c r="I20" s="10">
        <f>+'24-03-336 Ind. Proy'!T163</f>
        <v>0</v>
      </c>
      <c r="J20" s="10">
        <f>+'24-03-336 Ind. Proy'!U163</f>
        <v>0</v>
      </c>
      <c r="K20" s="10">
        <f>+'24-03-336 Ind. Proy'!V163</f>
        <v>0</v>
      </c>
      <c r="L20" s="10">
        <f>+'24-03-336 Ind. Proy'!W163</f>
        <v>0</v>
      </c>
      <c r="M20" s="10">
        <f>+'24-03-336 Ind. Proy'!X163</f>
        <v>0</v>
      </c>
      <c r="N20" s="10">
        <f>+'24-03-336 Ind. Proy'!Y163</f>
        <v>0</v>
      </c>
      <c r="O20" s="10">
        <f>+'24-03-336 Ind. Proy'!Z163</f>
        <v>0</v>
      </c>
      <c r="P20" s="10">
        <f>+'24-03-336 Ind. Proy'!AA163</f>
        <v>0</v>
      </c>
      <c r="Q20" s="10">
        <f>+'24-03-336 Ind. Proy'!AB163</f>
        <v>0</v>
      </c>
      <c r="R20" s="10">
        <f>+'24-03-336 Ind. Proy'!AC163</f>
        <v>0</v>
      </c>
      <c r="S20" s="10">
        <f>+'24-03-336 Ind. Proy'!AD163</f>
        <v>0</v>
      </c>
      <c r="T20" s="10">
        <f>+'24-03-336 Ind. Proy'!AE163</f>
        <v>0</v>
      </c>
      <c r="U20" s="10">
        <f>+'24-03-336 Ind. Proy'!AF163</f>
        <v>0</v>
      </c>
      <c r="V20" s="10">
        <f>+'24-03-336 Ind. Proy'!AG163</f>
        <v>0</v>
      </c>
      <c r="W20" s="10">
        <f>+'24-03-336 Ind. Proy'!AH163</f>
        <v>0</v>
      </c>
      <c r="X20" s="49">
        <f>+'24-03-336 Ind. Proy'!AI119</f>
        <v>0</v>
      </c>
      <c r="Y20" s="49">
        <f>+'24-03-336 Ind. Proy'!AJ163</f>
        <v>0</v>
      </c>
    </row>
    <row r="21" spans="1:25" s="45" customFormat="1" ht="24.75" customHeight="1">
      <c r="A21" s="50" t="s">
        <v>68</v>
      </c>
      <c r="B21" s="10">
        <f>+'24-03-336 Ind. Proy'!J175</f>
        <v>0</v>
      </c>
      <c r="C21" s="10">
        <f>+'24-03-336 Ind. Proy'!K175</f>
        <v>0</v>
      </c>
      <c r="D21" s="10">
        <f>+'24-03-336 Ind. Proy'!M175</f>
        <v>0</v>
      </c>
      <c r="E21" s="10">
        <f>+'24-03-336 Ind. Proy'!N175</f>
        <v>0</v>
      </c>
      <c r="F21" s="10">
        <f>+'24-03-336 Ind. Proy'!O175</f>
        <v>0</v>
      </c>
      <c r="G21" s="10">
        <f>+'24-03-336 Ind. Proy'!R175</f>
        <v>0</v>
      </c>
      <c r="H21" s="10">
        <f>+'24-03-336 Ind. Proy'!S175</f>
        <v>0</v>
      </c>
      <c r="I21" s="10">
        <f>+'24-03-336 Ind. Proy'!T175</f>
        <v>0</v>
      </c>
      <c r="J21" s="10">
        <f>+'24-03-336 Ind. Proy'!U175</f>
        <v>0</v>
      </c>
      <c r="K21" s="10">
        <f>+'24-03-336 Ind. Proy'!V175</f>
        <v>0</v>
      </c>
      <c r="L21" s="10">
        <f>+'24-03-336 Ind. Proy'!W175</f>
        <v>0</v>
      </c>
      <c r="M21" s="10">
        <f>+'24-03-336 Ind. Proy'!X175</f>
        <v>0</v>
      </c>
      <c r="N21" s="10">
        <f>+'24-03-336 Ind. Proy'!Y175</f>
        <v>0</v>
      </c>
      <c r="O21" s="10">
        <f>+'24-03-336 Ind. Proy'!Z175</f>
        <v>0</v>
      </c>
      <c r="P21" s="10">
        <f>+'24-03-336 Ind. Proy'!AA175</f>
        <v>0</v>
      </c>
      <c r="Q21" s="10">
        <f>+'24-03-336 Ind. Proy'!AB175</f>
        <v>0</v>
      </c>
      <c r="R21" s="10">
        <f>+'24-03-336 Ind. Proy'!AC175</f>
        <v>0</v>
      </c>
      <c r="S21" s="10">
        <f>+'24-03-336 Ind. Proy'!AD175</f>
        <v>0</v>
      </c>
      <c r="T21" s="10">
        <f>+'24-03-336 Ind. Proy'!AE175</f>
        <v>0</v>
      </c>
      <c r="U21" s="10">
        <f>+'24-03-336 Ind. Proy'!AF175</f>
        <v>0</v>
      </c>
      <c r="V21" s="10">
        <f>+'24-03-336 Ind. Proy'!AG175</f>
        <v>0</v>
      </c>
      <c r="W21" s="10">
        <f>+'24-03-336 Ind. Proy'!AH175</f>
        <v>0</v>
      </c>
      <c r="X21" s="49">
        <f>+'24-03-336 Ind. Proy'!AI175</f>
        <v>0</v>
      </c>
      <c r="Y21" s="49">
        <f>+'24-03-336 Ind. Proy'!AJ175</f>
        <v>0</v>
      </c>
    </row>
    <row r="22" spans="1:25" s="45" customFormat="1" ht="24.75" customHeight="1">
      <c r="A22" s="50" t="s">
        <v>70</v>
      </c>
      <c r="B22" s="10">
        <f>+'24-03-336 Ind. Proy'!J187</f>
        <v>0</v>
      </c>
      <c r="C22" s="10">
        <f>+'24-03-336 Ind. Proy'!K187</f>
        <v>0</v>
      </c>
      <c r="D22" s="10">
        <f>+'24-03-336 Ind. Proy'!M187</f>
        <v>0</v>
      </c>
      <c r="E22" s="10">
        <f>+'24-03-336 Ind. Proy'!N187</f>
        <v>0</v>
      </c>
      <c r="F22" s="10">
        <f>+'24-03-336 Ind. Proy'!O187</f>
        <v>0</v>
      </c>
      <c r="G22" s="10">
        <f>+'24-03-336 Ind. Proy'!R187</f>
        <v>0</v>
      </c>
      <c r="H22" s="10">
        <f>+'24-03-336 Ind. Proy'!S187</f>
        <v>0</v>
      </c>
      <c r="I22" s="10">
        <f>+'24-03-336 Ind. Proy'!T187</f>
        <v>0</v>
      </c>
      <c r="J22" s="10">
        <f>+'24-03-336 Ind. Proy'!U187</f>
        <v>0</v>
      </c>
      <c r="K22" s="10">
        <f>+'24-03-336 Ind. Proy'!V187</f>
        <v>0</v>
      </c>
      <c r="L22" s="10">
        <f>+'24-03-336 Ind. Proy'!W187</f>
        <v>0</v>
      </c>
      <c r="M22" s="10">
        <f>+'24-03-336 Ind. Proy'!X187</f>
        <v>0</v>
      </c>
      <c r="N22" s="10">
        <f>+'24-03-336 Ind. Proy'!Y187</f>
        <v>0</v>
      </c>
      <c r="O22" s="10">
        <f>+'24-03-336 Ind. Proy'!Z187</f>
        <v>0</v>
      </c>
      <c r="P22" s="10">
        <f>+'24-03-336 Ind. Proy'!AA187</f>
        <v>0</v>
      </c>
      <c r="Q22" s="10">
        <f>+'24-03-336 Ind. Proy'!AB187</f>
        <v>0</v>
      </c>
      <c r="R22" s="10">
        <f>+'24-03-336 Ind. Proy'!AC187</f>
        <v>0</v>
      </c>
      <c r="S22" s="10">
        <f>+'24-03-336 Ind. Proy'!AD187</f>
        <v>0</v>
      </c>
      <c r="T22" s="10">
        <f>+'24-03-336 Ind. Proy'!AE187</f>
        <v>0</v>
      </c>
      <c r="U22" s="10">
        <f>+'24-03-336 Ind. Proy'!AF187</f>
        <v>0</v>
      </c>
      <c r="V22" s="10">
        <f>+'24-03-336 Ind. Proy'!AG187</f>
        <v>0</v>
      </c>
      <c r="W22" s="10">
        <f>+'24-03-336 Ind. Proy'!AH187</f>
        <v>0</v>
      </c>
      <c r="X22" s="49">
        <f>+'24-03-336 Ind. Proy'!AI187</f>
        <v>0</v>
      </c>
      <c r="Y22" s="49">
        <f>+'24-03-336 Ind. Proy'!AJ187</f>
        <v>0</v>
      </c>
    </row>
    <row r="23" spans="1:25" s="45" customFormat="1" ht="24.75" customHeight="1">
      <c r="A23" s="51" t="s">
        <v>72</v>
      </c>
      <c r="B23" s="10">
        <f>+'24-03-336 Ind. Proy'!J190</f>
        <v>242375000</v>
      </c>
      <c r="C23" s="10">
        <f>+'24-03-336 Ind. Proy'!K190</f>
        <v>242375000</v>
      </c>
      <c r="D23" s="10">
        <f>+'24-03-336 Ind. Proy'!M190</f>
        <v>0</v>
      </c>
      <c r="E23" s="10">
        <f>+'24-03-336 Ind. Proy'!N190</f>
        <v>0</v>
      </c>
      <c r="F23" s="10">
        <f>+'24-03-336 Ind. Proy'!O190</f>
        <v>0</v>
      </c>
      <c r="G23" s="10">
        <f>+'24-03-336 Ind. Proy'!R190</f>
        <v>0</v>
      </c>
      <c r="H23" s="10">
        <f>+'24-03-336 Ind. Proy'!S190</f>
        <v>121187500</v>
      </c>
      <c r="I23" s="10">
        <f>+'24-03-336 Ind. Proy'!T190</f>
        <v>0</v>
      </c>
      <c r="J23" s="10">
        <f>+'24-03-336 Ind. Proy'!U190</f>
        <v>121187500</v>
      </c>
      <c r="K23" s="10">
        <f>+'24-03-336 Ind. Proy'!V190</f>
        <v>0</v>
      </c>
      <c r="L23" s="10">
        <f>+'24-03-336 Ind. Proy'!W190</f>
        <v>0</v>
      </c>
      <c r="M23" s="10">
        <f>+'24-03-336 Ind. Proy'!X190</f>
        <v>0</v>
      </c>
      <c r="N23" s="10">
        <f>+'24-03-336 Ind. Proy'!Y190</f>
        <v>0</v>
      </c>
      <c r="O23" s="10">
        <f>+'24-03-336 Ind. Proy'!Z190</f>
        <v>0</v>
      </c>
      <c r="P23" s="10">
        <f>+'24-03-336 Ind. Proy'!AA190</f>
        <v>0</v>
      </c>
      <c r="Q23" s="10">
        <f>+'24-03-336 Ind. Proy'!AB190</f>
        <v>0</v>
      </c>
      <c r="R23" s="10">
        <f>+'24-03-336 Ind. Proy'!AC190</f>
        <v>0</v>
      </c>
      <c r="S23" s="10">
        <f>+'24-03-336 Ind. Proy'!AD190</f>
        <v>0</v>
      </c>
      <c r="T23" s="10">
        <f>+'24-03-336 Ind. Proy'!AE190</f>
        <v>0</v>
      </c>
      <c r="U23" s="10">
        <f>+'24-03-336 Ind. Proy'!AF190</f>
        <v>0</v>
      </c>
      <c r="V23" s="10">
        <f>+'24-03-336 Ind. Proy'!AG190</f>
        <v>0</v>
      </c>
      <c r="W23" s="10">
        <f>+'24-03-336 Ind. Proy'!AH190</f>
        <v>121187500</v>
      </c>
      <c r="X23" s="49">
        <f>+'24-03-336 Ind. Proy'!AI190</f>
        <v>0.5</v>
      </c>
      <c r="Y23" s="49">
        <f>+'24-03-336 Ind. Proy'!AJ190</f>
        <v>1</v>
      </c>
    </row>
    <row r="24" spans="1:25" ht="15" customHeight="1">
      <c r="A24" s="129" t="str">
        <f>"TOTAL ASIG."&amp;" "&amp;$A$5</f>
        <v>TOTAL ASIG. 24-03-336 "Programa de Identificación Chile Solidaria</v>
      </c>
      <c r="B24" s="130">
        <f t="shared" ref="B24:W24" si="0">SUM(B8:B23)</f>
        <v>242375000</v>
      </c>
      <c r="C24" s="130">
        <f t="shared" si="0"/>
        <v>242375000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0</v>
      </c>
      <c r="H24" s="130">
        <f t="shared" si="0"/>
        <v>121187500</v>
      </c>
      <c r="I24" s="130">
        <f t="shared" si="0"/>
        <v>0</v>
      </c>
      <c r="J24" s="130">
        <f t="shared" si="0"/>
        <v>121187500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121187500</v>
      </c>
      <c r="X24" s="131">
        <f>+'24-03-336 Ind. Proy'!AI191</f>
        <v>0.5</v>
      </c>
      <c r="Y24" s="131">
        <f>'24-03-336 Ind. Proy'!AJ191</f>
        <v>1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208"/>
  <sheetViews>
    <sheetView zoomScaleNormal="100" workbookViewId="0">
      <pane xSplit="5" ySplit="7" topLeftCell="F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C189" sqref="C189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140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25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25" t="s">
        <v>22</v>
      </c>
      <c r="D7" s="156"/>
      <c r="E7" s="153"/>
      <c r="F7" s="156"/>
      <c r="G7" s="153"/>
      <c r="H7" s="124" t="s">
        <v>23</v>
      </c>
      <c r="I7" s="124" t="s">
        <v>24</v>
      </c>
      <c r="J7" s="159"/>
      <c r="K7" s="159"/>
      <c r="L7" s="153"/>
      <c r="M7" s="126" t="s">
        <v>25</v>
      </c>
      <c r="N7" s="126" t="s">
        <v>26</v>
      </c>
      <c r="O7" s="126" t="s">
        <v>27</v>
      </c>
      <c r="P7" s="153"/>
      <c r="Q7" s="156"/>
      <c r="R7" s="126" t="s">
        <v>28</v>
      </c>
      <c r="S7" s="126" t="s">
        <v>29</v>
      </c>
      <c r="T7" s="126" t="s">
        <v>30</v>
      </c>
      <c r="U7" s="159"/>
      <c r="V7" s="126" t="s">
        <v>31</v>
      </c>
      <c r="W7" s="126" t="s">
        <v>32</v>
      </c>
      <c r="X7" s="126" t="s">
        <v>33</v>
      </c>
      <c r="Y7" s="159"/>
      <c r="Z7" s="126" t="s">
        <v>34</v>
      </c>
      <c r="AA7" s="126" t="s">
        <v>35</v>
      </c>
      <c r="AB7" s="126" t="s">
        <v>36</v>
      </c>
      <c r="AC7" s="159"/>
      <c r="AD7" s="126" t="s">
        <v>37</v>
      </c>
      <c r="AE7" s="126" t="s">
        <v>38</v>
      </c>
      <c r="AF7" s="126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>
      <c r="A8" s="179" t="s">
        <v>42</v>
      </c>
      <c r="B8" s="180"/>
      <c r="C8" s="180"/>
      <c r="D8" s="180"/>
      <c r="E8" s="181"/>
      <c r="F8" s="17"/>
      <c r="G8" s="18"/>
      <c r="H8" s="19"/>
      <c r="I8" s="19"/>
      <c r="J8" s="7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hidden="1" customHeight="1" collapsed="1">
      <c r="A19" s="175" t="s">
        <v>43</v>
      </c>
      <c r="B19" s="176"/>
      <c r="C19" s="177"/>
      <c r="D19" s="177"/>
      <c r="E19" s="177"/>
      <c r="F19" s="177"/>
      <c r="G19" s="177"/>
      <c r="H19" s="177"/>
      <c r="I19" s="178"/>
      <c r="J19" s="70">
        <f>SUM(J9:J18)</f>
        <v>0</v>
      </c>
      <c r="K19" s="70">
        <f>SUM(K9:K18)</f>
        <v>0</v>
      </c>
      <c r="L19" s="80"/>
      <c r="M19" s="70">
        <f>SUM(M9:M18)</f>
        <v>0</v>
      </c>
      <c r="N19" s="70">
        <f>SUM(N9:N18)</f>
        <v>0</v>
      </c>
      <c r="O19" s="70">
        <f>SUM(O9:O18)</f>
        <v>0</v>
      </c>
      <c r="P19" s="73"/>
      <c r="Q19" s="81"/>
      <c r="R19" s="70">
        <f t="shared" ref="R19:AH19" si="7">SUM(R9:R18)</f>
        <v>0</v>
      </c>
      <c r="S19" s="70">
        <f t="shared" si="7"/>
        <v>0</v>
      </c>
      <c r="T19" s="70">
        <f t="shared" si="7"/>
        <v>0</v>
      </c>
      <c r="U19" s="70">
        <f>SUM(U9:U18)</f>
        <v>0</v>
      </c>
      <c r="V19" s="70">
        <f t="shared" si="7"/>
        <v>0</v>
      </c>
      <c r="W19" s="70">
        <f t="shared" si="7"/>
        <v>0</v>
      </c>
      <c r="X19" s="70">
        <f t="shared" si="7"/>
        <v>0</v>
      </c>
      <c r="Y19" s="70">
        <f t="shared" si="7"/>
        <v>0</v>
      </c>
      <c r="Z19" s="70">
        <f t="shared" si="7"/>
        <v>0</v>
      </c>
      <c r="AA19" s="70">
        <f t="shared" si="7"/>
        <v>0</v>
      </c>
      <c r="AB19" s="70">
        <f t="shared" si="7"/>
        <v>0</v>
      </c>
      <c r="AC19" s="70">
        <f t="shared" si="7"/>
        <v>0</v>
      </c>
      <c r="AD19" s="70">
        <f t="shared" si="7"/>
        <v>0</v>
      </c>
      <c r="AE19" s="70">
        <f t="shared" si="7"/>
        <v>0</v>
      </c>
      <c r="AF19" s="70">
        <f t="shared" si="7"/>
        <v>0</v>
      </c>
      <c r="AG19" s="70">
        <f t="shared" si="7"/>
        <v>0</v>
      </c>
      <c r="AH19" s="70">
        <f t="shared" si="7"/>
        <v>0</v>
      </c>
      <c r="AI19" s="74">
        <f>IF(ISERROR(AH19/J19),0,AH19/J19)</f>
        <v>0</v>
      </c>
      <c r="AJ19" s="74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>
      <c r="A20" s="182" t="s">
        <v>44</v>
      </c>
      <c r="B20" s="183"/>
      <c r="C20" s="183"/>
      <c r="D20" s="183"/>
      <c r="E20" s="184"/>
      <c r="F20" s="17"/>
      <c r="G20" s="18"/>
      <c r="H20" s="19"/>
      <c r="I20" s="19"/>
      <c r="J20" s="7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hidden="1" customHeight="1" collapsed="1">
      <c r="A31" s="175" t="s">
        <v>45</v>
      </c>
      <c r="B31" s="176"/>
      <c r="C31" s="177"/>
      <c r="D31" s="177"/>
      <c r="E31" s="177"/>
      <c r="F31" s="177"/>
      <c r="G31" s="177"/>
      <c r="H31" s="177"/>
      <c r="I31" s="178"/>
      <c r="J31" s="70">
        <f>SUM(J21:J30)</f>
        <v>0</v>
      </c>
      <c r="K31" s="70">
        <f>SUM(K21:K30)</f>
        <v>0</v>
      </c>
      <c r="L31" s="80"/>
      <c r="M31" s="70">
        <f>SUM(M21:M30)</f>
        <v>0</v>
      </c>
      <c r="N31" s="70">
        <f>SUM(N21:N30)</f>
        <v>0</v>
      </c>
      <c r="O31" s="70">
        <f>SUM(O21:O30)</f>
        <v>0</v>
      </c>
      <c r="P31" s="73"/>
      <c r="Q31" s="81"/>
      <c r="R31" s="70">
        <f t="shared" ref="R31:AH31" si="15">SUM(R21:R30)</f>
        <v>0</v>
      </c>
      <c r="S31" s="70">
        <f t="shared" si="15"/>
        <v>0</v>
      </c>
      <c r="T31" s="70">
        <f t="shared" si="15"/>
        <v>0</v>
      </c>
      <c r="U31" s="70">
        <f t="shared" si="15"/>
        <v>0</v>
      </c>
      <c r="V31" s="70">
        <f t="shared" si="15"/>
        <v>0</v>
      </c>
      <c r="W31" s="70">
        <f t="shared" si="15"/>
        <v>0</v>
      </c>
      <c r="X31" s="70">
        <f t="shared" si="15"/>
        <v>0</v>
      </c>
      <c r="Y31" s="70">
        <f t="shared" si="15"/>
        <v>0</v>
      </c>
      <c r="Z31" s="70">
        <f t="shared" si="15"/>
        <v>0</v>
      </c>
      <c r="AA31" s="70">
        <f t="shared" si="15"/>
        <v>0</v>
      </c>
      <c r="AB31" s="70">
        <f t="shared" si="15"/>
        <v>0</v>
      </c>
      <c r="AC31" s="70">
        <f t="shared" si="15"/>
        <v>0</v>
      </c>
      <c r="AD31" s="70">
        <f t="shared" si="15"/>
        <v>0</v>
      </c>
      <c r="AE31" s="70">
        <f t="shared" si="15"/>
        <v>0</v>
      </c>
      <c r="AF31" s="70">
        <f t="shared" si="15"/>
        <v>0</v>
      </c>
      <c r="AG31" s="70">
        <f t="shared" si="15"/>
        <v>0</v>
      </c>
      <c r="AH31" s="70">
        <f t="shared" si="15"/>
        <v>0</v>
      </c>
      <c r="AI31" s="74">
        <f>IF(ISERROR(AH31/J31),0,AH31/J31)</f>
        <v>0</v>
      </c>
      <c r="AJ31" s="74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>
      <c r="A32" s="182" t="s">
        <v>46</v>
      </c>
      <c r="B32" s="183"/>
      <c r="C32" s="183"/>
      <c r="D32" s="183"/>
      <c r="E32" s="184"/>
      <c r="F32" s="17"/>
      <c r="G32" s="18"/>
      <c r="H32" s="19"/>
      <c r="I32" s="19"/>
      <c r="J32" s="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hidden="1" customHeight="1" collapsed="1">
      <c r="A43" s="175" t="s">
        <v>47</v>
      </c>
      <c r="B43" s="176"/>
      <c r="C43" s="177"/>
      <c r="D43" s="177"/>
      <c r="E43" s="177"/>
      <c r="F43" s="177"/>
      <c r="G43" s="177"/>
      <c r="H43" s="177"/>
      <c r="I43" s="178"/>
      <c r="J43" s="70">
        <f>SUM(J33:J42)</f>
        <v>0</v>
      </c>
      <c r="K43" s="70">
        <f>SUM(K33:K42)</f>
        <v>0</v>
      </c>
      <c r="L43" s="80"/>
      <c r="M43" s="70">
        <f>SUM(M33:M42)</f>
        <v>0</v>
      </c>
      <c r="N43" s="70">
        <f>SUM(N33:N42)</f>
        <v>0</v>
      </c>
      <c r="O43" s="70">
        <f>SUM(O33:O42)</f>
        <v>0</v>
      </c>
      <c r="P43" s="73"/>
      <c r="Q43" s="81"/>
      <c r="R43" s="70">
        <f t="shared" ref="R43:AH43" si="23">SUM(R33:R42)</f>
        <v>0</v>
      </c>
      <c r="S43" s="70">
        <f t="shared" si="23"/>
        <v>0</v>
      </c>
      <c r="T43" s="70">
        <f t="shared" si="23"/>
        <v>0</v>
      </c>
      <c r="U43" s="70">
        <f t="shared" si="23"/>
        <v>0</v>
      </c>
      <c r="V43" s="70">
        <f t="shared" si="23"/>
        <v>0</v>
      </c>
      <c r="W43" s="70">
        <f t="shared" si="23"/>
        <v>0</v>
      </c>
      <c r="X43" s="70">
        <f t="shared" si="23"/>
        <v>0</v>
      </c>
      <c r="Y43" s="70">
        <f t="shared" si="23"/>
        <v>0</v>
      </c>
      <c r="Z43" s="70">
        <f t="shared" si="23"/>
        <v>0</v>
      </c>
      <c r="AA43" s="70">
        <f t="shared" si="23"/>
        <v>0</v>
      </c>
      <c r="AB43" s="70">
        <f t="shared" si="23"/>
        <v>0</v>
      </c>
      <c r="AC43" s="70">
        <f t="shared" si="23"/>
        <v>0</v>
      </c>
      <c r="AD43" s="70">
        <f t="shared" si="23"/>
        <v>0</v>
      </c>
      <c r="AE43" s="70">
        <f t="shared" si="23"/>
        <v>0</v>
      </c>
      <c r="AF43" s="70">
        <f t="shared" si="23"/>
        <v>0</v>
      </c>
      <c r="AG43" s="70">
        <f t="shared" si="23"/>
        <v>0</v>
      </c>
      <c r="AH43" s="70">
        <f t="shared" si="23"/>
        <v>0</v>
      </c>
      <c r="AI43" s="74">
        <f>IF(ISERROR(AH43/J43),0,AH43/J43)</f>
        <v>0</v>
      </c>
      <c r="AJ43" s="74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>
      <c r="A44" s="182" t="s">
        <v>48</v>
      </c>
      <c r="B44" s="183"/>
      <c r="C44" s="183"/>
      <c r="D44" s="183"/>
      <c r="E44" s="184"/>
      <c r="F44" s="17"/>
      <c r="G44" s="18"/>
      <c r="H44" s="19"/>
      <c r="I44" s="19"/>
      <c r="J44" s="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hidden="1" customHeight="1" collapsed="1">
      <c r="A55" s="175" t="s">
        <v>49</v>
      </c>
      <c r="B55" s="176"/>
      <c r="C55" s="177"/>
      <c r="D55" s="177"/>
      <c r="E55" s="177"/>
      <c r="F55" s="177"/>
      <c r="G55" s="177"/>
      <c r="H55" s="177"/>
      <c r="I55" s="178"/>
      <c r="J55" s="70">
        <f>SUM(J45:J54)</f>
        <v>0</v>
      </c>
      <c r="K55" s="70">
        <f>SUM(K45:K54)</f>
        <v>0</v>
      </c>
      <c r="L55" s="80"/>
      <c r="M55" s="70">
        <f>SUM(M45:M54)</f>
        <v>0</v>
      </c>
      <c r="N55" s="70">
        <f>SUM(N45:N54)</f>
        <v>0</v>
      </c>
      <c r="O55" s="70">
        <f>SUM(O45:O54)</f>
        <v>0</v>
      </c>
      <c r="P55" s="73"/>
      <c r="Q55" s="81"/>
      <c r="R55" s="70">
        <f t="shared" ref="R55:AH55" si="31">SUM(R45:R54)</f>
        <v>0</v>
      </c>
      <c r="S55" s="70">
        <f t="shared" si="31"/>
        <v>0</v>
      </c>
      <c r="T55" s="70">
        <f t="shared" si="31"/>
        <v>0</v>
      </c>
      <c r="U55" s="70">
        <f t="shared" si="31"/>
        <v>0</v>
      </c>
      <c r="V55" s="70">
        <f t="shared" si="31"/>
        <v>0</v>
      </c>
      <c r="W55" s="70">
        <f t="shared" si="31"/>
        <v>0</v>
      </c>
      <c r="X55" s="70">
        <f t="shared" si="31"/>
        <v>0</v>
      </c>
      <c r="Y55" s="70">
        <f t="shared" si="31"/>
        <v>0</v>
      </c>
      <c r="Z55" s="70">
        <f t="shared" si="31"/>
        <v>0</v>
      </c>
      <c r="AA55" s="70">
        <f t="shared" si="31"/>
        <v>0</v>
      </c>
      <c r="AB55" s="70">
        <f t="shared" si="31"/>
        <v>0</v>
      </c>
      <c r="AC55" s="70">
        <f t="shared" si="31"/>
        <v>0</v>
      </c>
      <c r="AD55" s="70">
        <f t="shared" si="31"/>
        <v>0</v>
      </c>
      <c r="AE55" s="70">
        <f t="shared" si="31"/>
        <v>0</v>
      </c>
      <c r="AF55" s="70">
        <f t="shared" si="31"/>
        <v>0</v>
      </c>
      <c r="AG55" s="70">
        <f t="shared" si="31"/>
        <v>0</v>
      </c>
      <c r="AH55" s="70">
        <f t="shared" si="31"/>
        <v>0</v>
      </c>
      <c r="AI55" s="74">
        <f>IF(ISERROR(AH55/J55),0,AH55/J55)</f>
        <v>0</v>
      </c>
      <c r="AJ55" s="74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>
      <c r="A56" s="182" t="s">
        <v>50</v>
      </c>
      <c r="B56" s="183"/>
      <c r="C56" s="183"/>
      <c r="D56" s="183"/>
      <c r="E56" s="184"/>
      <c r="F56" s="17"/>
      <c r="G56" s="18"/>
      <c r="H56" s="19"/>
      <c r="I56" s="19"/>
      <c r="J56" s="7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6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6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hidden="1" customHeight="1" collapsed="1">
      <c r="A67" s="175" t="s">
        <v>51</v>
      </c>
      <c r="B67" s="176"/>
      <c r="C67" s="177"/>
      <c r="D67" s="177"/>
      <c r="E67" s="177"/>
      <c r="F67" s="177"/>
      <c r="G67" s="177"/>
      <c r="H67" s="177"/>
      <c r="I67" s="178"/>
      <c r="J67" s="70">
        <f>SUM(J57:J66)</f>
        <v>0</v>
      </c>
      <c r="K67" s="70">
        <f>SUM(K57:K66)</f>
        <v>0</v>
      </c>
      <c r="L67" s="80"/>
      <c r="M67" s="70">
        <f>SUM(M57:M66)</f>
        <v>0</v>
      </c>
      <c r="N67" s="70">
        <f>SUM(N57:N66)</f>
        <v>0</v>
      </c>
      <c r="O67" s="70">
        <f>SUM(O57:O66)</f>
        <v>0</v>
      </c>
      <c r="P67" s="73"/>
      <c r="Q67" s="81"/>
      <c r="R67" s="70">
        <f t="shared" ref="R67:AH67" si="39">SUM(R57:R66)</f>
        <v>0</v>
      </c>
      <c r="S67" s="70">
        <f t="shared" si="39"/>
        <v>0</v>
      </c>
      <c r="T67" s="70">
        <f t="shared" si="39"/>
        <v>0</v>
      </c>
      <c r="U67" s="70">
        <f t="shared" si="39"/>
        <v>0</v>
      </c>
      <c r="V67" s="70">
        <f t="shared" si="39"/>
        <v>0</v>
      </c>
      <c r="W67" s="70">
        <f t="shared" si="39"/>
        <v>0</v>
      </c>
      <c r="X67" s="70">
        <f t="shared" si="39"/>
        <v>0</v>
      </c>
      <c r="Y67" s="70">
        <f t="shared" si="39"/>
        <v>0</v>
      </c>
      <c r="Z67" s="70">
        <f t="shared" si="39"/>
        <v>0</v>
      </c>
      <c r="AA67" s="70">
        <f t="shared" si="39"/>
        <v>0</v>
      </c>
      <c r="AB67" s="70">
        <f t="shared" si="39"/>
        <v>0</v>
      </c>
      <c r="AC67" s="70">
        <f t="shared" si="39"/>
        <v>0</v>
      </c>
      <c r="AD67" s="70">
        <f t="shared" si="39"/>
        <v>0</v>
      </c>
      <c r="AE67" s="70">
        <f t="shared" si="39"/>
        <v>0</v>
      </c>
      <c r="AF67" s="70">
        <f t="shared" si="39"/>
        <v>0</v>
      </c>
      <c r="AG67" s="70">
        <f t="shared" si="39"/>
        <v>0</v>
      </c>
      <c r="AH67" s="70">
        <f t="shared" si="39"/>
        <v>0</v>
      </c>
      <c r="AI67" s="74">
        <f>IF(ISERROR(AH67/J67),0,AH67/J67)</f>
        <v>0</v>
      </c>
      <c r="AJ67" s="74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>
      <c r="A68" s="182" t="s">
        <v>52</v>
      </c>
      <c r="B68" s="183"/>
      <c r="C68" s="183"/>
      <c r="D68" s="183"/>
      <c r="E68" s="184"/>
      <c r="F68" s="17"/>
      <c r="G68" s="18"/>
      <c r="H68" s="19"/>
      <c r="I68" s="19"/>
      <c r="J68" s="7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5" customFormat="1" ht="12.75" hidden="1" customHeight="1" collapsed="1">
      <c r="A79" s="175" t="s">
        <v>53</v>
      </c>
      <c r="B79" s="176"/>
      <c r="C79" s="177"/>
      <c r="D79" s="177"/>
      <c r="E79" s="177"/>
      <c r="F79" s="177"/>
      <c r="G79" s="177"/>
      <c r="H79" s="177"/>
      <c r="I79" s="178"/>
      <c r="J79" s="70">
        <f>SUM(J69:J78)</f>
        <v>0</v>
      </c>
      <c r="K79" s="70">
        <f>SUM(K69:K78)</f>
        <v>0</v>
      </c>
      <c r="L79" s="80"/>
      <c r="M79" s="70">
        <f>SUM(M69:M78)</f>
        <v>0</v>
      </c>
      <c r="N79" s="70">
        <f>SUM(N69:N78)</f>
        <v>0</v>
      </c>
      <c r="O79" s="70">
        <f>SUM(O69:O78)</f>
        <v>0</v>
      </c>
      <c r="P79" s="73"/>
      <c r="Q79" s="81"/>
      <c r="R79" s="70">
        <f t="shared" ref="R79:AH79" si="47">SUM(R69:R78)</f>
        <v>0</v>
      </c>
      <c r="S79" s="70">
        <f t="shared" si="47"/>
        <v>0</v>
      </c>
      <c r="T79" s="70">
        <f t="shared" si="47"/>
        <v>0</v>
      </c>
      <c r="U79" s="70">
        <f t="shared" si="47"/>
        <v>0</v>
      </c>
      <c r="V79" s="70">
        <f t="shared" si="47"/>
        <v>0</v>
      </c>
      <c r="W79" s="70">
        <f t="shared" si="47"/>
        <v>0</v>
      </c>
      <c r="X79" s="70">
        <f t="shared" si="47"/>
        <v>0</v>
      </c>
      <c r="Y79" s="70">
        <f t="shared" si="47"/>
        <v>0</v>
      </c>
      <c r="Z79" s="70">
        <f t="shared" si="47"/>
        <v>0</v>
      </c>
      <c r="AA79" s="70">
        <f t="shared" si="47"/>
        <v>0</v>
      </c>
      <c r="AB79" s="70">
        <f t="shared" si="47"/>
        <v>0</v>
      </c>
      <c r="AC79" s="70">
        <f t="shared" si="47"/>
        <v>0</v>
      </c>
      <c r="AD79" s="70">
        <f t="shared" si="47"/>
        <v>0</v>
      </c>
      <c r="AE79" s="70">
        <f t="shared" si="47"/>
        <v>0</v>
      </c>
      <c r="AF79" s="70">
        <f t="shared" si="47"/>
        <v>0</v>
      </c>
      <c r="AG79" s="70">
        <f t="shared" si="47"/>
        <v>0</v>
      </c>
      <c r="AH79" s="70">
        <f t="shared" si="47"/>
        <v>0</v>
      </c>
      <c r="AI79" s="74">
        <f>IF(ISERROR(AH79/J79),0,AH79/J79)</f>
        <v>0</v>
      </c>
      <c r="AJ79" s="74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>
      <c r="A80" s="182" t="s">
        <v>54</v>
      </c>
      <c r="B80" s="183"/>
      <c r="C80" s="183"/>
      <c r="D80" s="183"/>
      <c r="E80" s="184"/>
      <c r="F80" s="17"/>
      <c r="G80" s="18"/>
      <c r="H80" s="19"/>
      <c r="I80" s="19"/>
      <c r="J80" s="7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5" customFormat="1" ht="12.75" hidden="1" customHeight="1" collapsed="1">
      <c r="A91" s="175" t="s">
        <v>55</v>
      </c>
      <c r="B91" s="176"/>
      <c r="C91" s="177"/>
      <c r="D91" s="177"/>
      <c r="E91" s="177"/>
      <c r="F91" s="177"/>
      <c r="G91" s="177"/>
      <c r="H91" s="177"/>
      <c r="I91" s="178"/>
      <c r="J91" s="70">
        <f>SUM(J81:J90)</f>
        <v>0</v>
      </c>
      <c r="K91" s="70">
        <f>SUM(K81:K90)</f>
        <v>0</v>
      </c>
      <c r="L91" s="80"/>
      <c r="M91" s="70">
        <f>SUM(M81:M90)</f>
        <v>0</v>
      </c>
      <c r="N91" s="70">
        <f>SUM(N81:N90)</f>
        <v>0</v>
      </c>
      <c r="O91" s="70">
        <f>SUM(O81:O90)</f>
        <v>0</v>
      </c>
      <c r="P91" s="73"/>
      <c r="Q91" s="81"/>
      <c r="R91" s="70">
        <f t="shared" ref="R91:AH91" si="55">SUM(R81:R90)</f>
        <v>0</v>
      </c>
      <c r="S91" s="70">
        <f t="shared" si="55"/>
        <v>0</v>
      </c>
      <c r="T91" s="70">
        <f t="shared" si="55"/>
        <v>0</v>
      </c>
      <c r="U91" s="70">
        <f t="shared" si="55"/>
        <v>0</v>
      </c>
      <c r="V91" s="70">
        <f t="shared" si="55"/>
        <v>0</v>
      </c>
      <c r="W91" s="70">
        <f t="shared" si="55"/>
        <v>0</v>
      </c>
      <c r="X91" s="70">
        <f t="shared" si="55"/>
        <v>0</v>
      </c>
      <c r="Y91" s="70">
        <f t="shared" si="55"/>
        <v>0</v>
      </c>
      <c r="Z91" s="70">
        <f t="shared" si="55"/>
        <v>0</v>
      </c>
      <c r="AA91" s="70">
        <f t="shared" si="55"/>
        <v>0</v>
      </c>
      <c r="AB91" s="70">
        <f t="shared" si="55"/>
        <v>0</v>
      </c>
      <c r="AC91" s="70">
        <f t="shared" si="55"/>
        <v>0</v>
      </c>
      <c r="AD91" s="70">
        <f t="shared" si="55"/>
        <v>0</v>
      </c>
      <c r="AE91" s="70">
        <f t="shared" si="55"/>
        <v>0</v>
      </c>
      <c r="AF91" s="70">
        <f t="shared" si="55"/>
        <v>0</v>
      </c>
      <c r="AG91" s="70">
        <f t="shared" si="55"/>
        <v>0</v>
      </c>
      <c r="AH91" s="70">
        <f t="shared" si="55"/>
        <v>0</v>
      </c>
      <c r="AI91" s="74">
        <f>IF(ISERROR(AH91/J91),0,AH91/J91)</f>
        <v>0</v>
      </c>
      <c r="AJ91" s="74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>
      <c r="A92" s="182" t="s">
        <v>56</v>
      </c>
      <c r="B92" s="183"/>
      <c r="C92" s="183"/>
      <c r="D92" s="183"/>
      <c r="E92" s="184"/>
      <c r="F92" s="17"/>
      <c r="G92" s="18"/>
      <c r="H92" s="19"/>
      <c r="I92" s="19"/>
      <c r="J92" s="7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5" customFormat="1" ht="12.75" hidden="1" customHeight="1" collapsed="1">
      <c r="A103" s="175" t="s">
        <v>57</v>
      </c>
      <c r="B103" s="176"/>
      <c r="C103" s="177"/>
      <c r="D103" s="177"/>
      <c r="E103" s="177"/>
      <c r="F103" s="177"/>
      <c r="G103" s="177"/>
      <c r="H103" s="177"/>
      <c r="I103" s="178"/>
      <c r="J103" s="70">
        <f>SUM(J93:J102)</f>
        <v>0</v>
      </c>
      <c r="K103" s="70">
        <f>SUM(K93:K102)</f>
        <v>0</v>
      </c>
      <c r="L103" s="80"/>
      <c r="M103" s="70">
        <f>SUM(M93:M102)</f>
        <v>0</v>
      </c>
      <c r="N103" s="70">
        <f>SUM(N93:N102)</f>
        <v>0</v>
      </c>
      <c r="O103" s="70">
        <f>SUM(O93:O102)</f>
        <v>0</v>
      </c>
      <c r="P103" s="73"/>
      <c r="Q103" s="81"/>
      <c r="R103" s="70">
        <f t="shared" ref="R103:AH103" si="63">SUM(R93:R102)</f>
        <v>0</v>
      </c>
      <c r="S103" s="70">
        <f t="shared" si="63"/>
        <v>0</v>
      </c>
      <c r="T103" s="70">
        <f t="shared" si="63"/>
        <v>0</v>
      </c>
      <c r="U103" s="70">
        <f t="shared" si="63"/>
        <v>0</v>
      </c>
      <c r="V103" s="70">
        <f t="shared" si="63"/>
        <v>0</v>
      </c>
      <c r="W103" s="70">
        <f t="shared" si="63"/>
        <v>0</v>
      </c>
      <c r="X103" s="70">
        <f t="shared" si="63"/>
        <v>0</v>
      </c>
      <c r="Y103" s="70">
        <f t="shared" si="63"/>
        <v>0</v>
      </c>
      <c r="Z103" s="70">
        <f t="shared" si="63"/>
        <v>0</v>
      </c>
      <c r="AA103" s="70">
        <f t="shared" si="63"/>
        <v>0</v>
      </c>
      <c r="AB103" s="70">
        <f t="shared" si="63"/>
        <v>0</v>
      </c>
      <c r="AC103" s="70">
        <f t="shared" si="63"/>
        <v>0</v>
      </c>
      <c r="AD103" s="70">
        <f t="shared" si="63"/>
        <v>0</v>
      </c>
      <c r="AE103" s="70">
        <f t="shared" si="63"/>
        <v>0</v>
      </c>
      <c r="AF103" s="70">
        <f t="shared" si="63"/>
        <v>0</v>
      </c>
      <c r="AG103" s="70">
        <f t="shared" si="63"/>
        <v>0</v>
      </c>
      <c r="AH103" s="70">
        <f t="shared" si="63"/>
        <v>0</v>
      </c>
      <c r="AI103" s="74">
        <f>IF(ISERROR(AH103/J103),0,AH103/J103)</f>
        <v>0</v>
      </c>
      <c r="AJ103" s="74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>
      <c r="A104" s="182" t="s">
        <v>58</v>
      </c>
      <c r="B104" s="183"/>
      <c r="C104" s="183"/>
      <c r="D104" s="183"/>
      <c r="E104" s="184"/>
      <c r="F104" s="17"/>
      <c r="G104" s="18"/>
      <c r="H104" s="19"/>
      <c r="I104" s="19"/>
      <c r="J104" s="7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6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5" customFormat="1" ht="12.75" hidden="1" customHeight="1" collapsed="1">
      <c r="A115" s="175" t="s">
        <v>59</v>
      </c>
      <c r="B115" s="176"/>
      <c r="C115" s="177"/>
      <c r="D115" s="177"/>
      <c r="E115" s="177"/>
      <c r="F115" s="177"/>
      <c r="G115" s="177"/>
      <c r="H115" s="177"/>
      <c r="I115" s="178"/>
      <c r="J115" s="70">
        <f>SUM(J105:J114)</f>
        <v>0</v>
      </c>
      <c r="K115" s="70">
        <f>SUM(K105:K114)</f>
        <v>0</v>
      </c>
      <c r="L115" s="80"/>
      <c r="M115" s="70">
        <f>SUM(M105:M114)</f>
        <v>0</v>
      </c>
      <c r="N115" s="70">
        <f>SUM(N105:N114)</f>
        <v>0</v>
      </c>
      <c r="O115" s="70">
        <f>SUM(O105:O114)</f>
        <v>0</v>
      </c>
      <c r="P115" s="73"/>
      <c r="Q115" s="81"/>
      <c r="R115" s="70">
        <f t="shared" ref="R115:AH115" si="71">SUM(R105:R114)</f>
        <v>0</v>
      </c>
      <c r="S115" s="70">
        <f t="shared" si="71"/>
        <v>0</v>
      </c>
      <c r="T115" s="70">
        <f t="shared" si="71"/>
        <v>0</v>
      </c>
      <c r="U115" s="70">
        <f t="shared" si="71"/>
        <v>0</v>
      </c>
      <c r="V115" s="70">
        <f t="shared" si="71"/>
        <v>0</v>
      </c>
      <c r="W115" s="70">
        <f t="shared" si="71"/>
        <v>0</v>
      </c>
      <c r="X115" s="70">
        <f t="shared" si="71"/>
        <v>0</v>
      </c>
      <c r="Y115" s="70">
        <f t="shared" si="71"/>
        <v>0</v>
      </c>
      <c r="Z115" s="70">
        <f t="shared" si="71"/>
        <v>0</v>
      </c>
      <c r="AA115" s="70">
        <f t="shared" si="71"/>
        <v>0</v>
      </c>
      <c r="AB115" s="70">
        <f t="shared" si="71"/>
        <v>0</v>
      </c>
      <c r="AC115" s="70">
        <f t="shared" si="71"/>
        <v>0</v>
      </c>
      <c r="AD115" s="70">
        <f t="shared" si="71"/>
        <v>0</v>
      </c>
      <c r="AE115" s="70">
        <f t="shared" si="71"/>
        <v>0</v>
      </c>
      <c r="AF115" s="70">
        <f t="shared" si="71"/>
        <v>0</v>
      </c>
      <c r="AG115" s="70">
        <f t="shared" si="71"/>
        <v>0</v>
      </c>
      <c r="AH115" s="70">
        <f t="shared" si="71"/>
        <v>0</v>
      </c>
      <c r="AI115" s="74">
        <f>IF(ISERROR(AH115/J115),0,AH115/J115)</f>
        <v>0</v>
      </c>
      <c r="AJ115" s="74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>
      <c r="A116" s="182" t="s">
        <v>60</v>
      </c>
      <c r="B116" s="183"/>
      <c r="C116" s="183"/>
      <c r="D116" s="183"/>
      <c r="E116" s="184"/>
      <c r="F116" s="17"/>
      <c r="G116" s="18"/>
      <c r="H116" s="19"/>
      <c r="I116" s="19"/>
      <c r="J116" s="7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6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5" customFormat="1" ht="12.75" hidden="1" customHeight="1" collapsed="1">
      <c r="A127" s="175" t="s">
        <v>61</v>
      </c>
      <c r="B127" s="176"/>
      <c r="C127" s="177"/>
      <c r="D127" s="177"/>
      <c r="E127" s="177"/>
      <c r="F127" s="177"/>
      <c r="G127" s="177"/>
      <c r="H127" s="177"/>
      <c r="I127" s="178"/>
      <c r="J127" s="70">
        <f>SUM(J117:J126)</f>
        <v>0</v>
      </c>
      <c r="K127" s="70">
        <f>SUM(K117:K126)</f>
        <v>0</v>
      </c>
      <c r="L127" s="80"/>
      <c r="M127" s="70">
        <f>SUM(M117:M126)</f>
        <v>0</v>
      </c>
      <c r="N127" s="70">
        <f>SUM(N117:N126)</f>
        <v>0</v>
      </c>
      <c r="O127" s="70">
        <f>SUM(O117:O126)</f>
        <v>0</v>
      </c>
      <c r="P127" s="73"/>
      <c r="Q127" s="81"/>
      <c r="R127" s="70">
        <f t="shared" ref="R127:AH127" si="79">SUM(R117:R126)</f>
        <v>0</v>
      </c>
      <c r="S127" s="70">
        <f t="shared" si="79"/>
        <v>0</v>
      </c>
      <c r="T127" s="70">
        <f t="shared" si="79"/>
        <v>0</v>
      </c>
      <c r="U127" s="70">
        <f t="shared" si="79"/>
        <v>0</v>
      </c>
      <c r="V127" s="70">
        <f t="shared" si="79"/>
        <v>0</v>
      </c>
      <c r="W127" s="70">
        <f t="shared" si="79"/>
        <v>0</v>
      </c>
      <c r="X127" s="70">
        <f t="shared" si="79"/>
        <v>0</v>
      </c>
      <c r="Y127" s="70">
        <f t="shared" si="79"/>
        <v>0</v>
      </c>
      <c r="Z127" s="70">
        <f t="shared" si="79"/>
        <v>0</v>
      </c>
      <c r="AA127" s="70">
        <f t="shared" si="79"/>
        <v>0</v>
      </c>
      <c r="AB127" s="70">
        <f t="shared" si="79"/>
        <v>0</v>
      </c>
      <c r="AC127" s="70">
        <f t="shared" si="79"/>
        <v>0</v>
      </c>
      <c r="AD127" s="70">
        <f t="shared" si="79"/>
        <v>0</v>
      </c>
      <c r="AE127" s="70">
        <f t="shared" si="79"/>
        <v>0</v>
      </c>
      <c r="AF127" s="70">
        <f t="shared" si="79"/>
        <v>0</v>
      </c>
      <c r="AG127" s="70">
        <f t="shared" si="79"/>
        <v>0</v>
      </c>
      <c r="AH127" s="70">
        <f t="shared" si="79"/>
        <v>0</v>
      </c>
      <c r="AI127" s="74">
        <f>IF(ISERROR(AH127/J127),0,AH127/J127)</f>
        <v>0</v>
      </c>
      <c r="AJ127" s="74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>
      <c r="A128" s="182" t="s">
        <v>62</v>
      </c>
      <c r="B128" s="183"/>
      <c r="C128" s="183"/>
      <c r="D128" s="183"/>
      <c r="E128" s="184"/>
      <c r="F128" s="17"/>
      <c r="G128" s="18"/>
      <c r="H128" s="19"/>
      <c r="I128" s="19"/>
      <c r="J128" s="7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5" customFormat="1" ht="12.75" hidden="1" customHeight="1" collapsed="1">
      <c r="A139" s="185" t="s">
        <v>63</v>
      </c>
      <c r="B139" s="185"/>
      <c r="C139" s="185"/>
      <c r="D139" s="185"/>
      <c r="E139" s="185"/>
      <c r="F139" s="185"/>
      <c r="G139" s="185"/>
      <c r="H139" s="185"/>
      <c r="I139" s="185"/>
      <c r="J139" s="70">
        <v>0</v>
      </c>
      <c r="K139" s="70">
        <v>0</v>
      </c>
      <c r="L139" s="80"/>
      <c r="M139" s="70">
        <f>SUM(M129:M138)</f>
        <v>0</v>
      </c>
      <c r="N139" s="70">
        <f>SUM(N129:N138)</f>
        <v>0</v>
      </c>
      <c r="O139" s="70">
        <f>SUM(O129:O138)</f>
        <v>0</v>
      </c>
      <c r="P139" s="73"/>
      <c r="Q139" s="81"/>
      <c r="R139" s="70">
        <f t="shared" ref="R139:AH139" si="87">SUM(R129:R138)</f>
        <v>0</v>
      </c>
      <c r="S139" s="70">
        <f t="shared" si="87"/>
        <v>0</v>
      </c>
      <c r="T139" s="70">
        <f t="shared" si="87"/>
        <v>0</v>
      </c>
      <c r="U139" s="70">
        <f t="shared" si="87"/>
        <v>0</v>
      </c>
      <c r="V139" s="70">
        <f t="shared" si="87"/>
        <v>0</v>
      </c>
      <c r="W139" s="70">
        <f t="shared" si="87"/>
        <v>0</v>
      </c>
      <c r="X139" s="70">
        <f t="shared" si="87"/>
        <v>0</v>
      </c>
      <c r="Y139" s="70">
        <f t="shared" si="87"/>
        <v>0</v>
      </c>
      <c r="Z139" s="70">
        <f t="shared" si="87"/>
        <v>0</v>
      </c>
      <c r="AA139" s="70">
        <f t="shared" si="87"/>
        <v>0</v>
      </c>
      <c r="AB139" s="70">
        <f t="shared" si="87"/>
        <v>0</v>
      </c>
      <c r="AC139" s="70">
        <f t="shared" si="87"/>
        <v>0</v>
      </c>
      <c r="AD139" s="70">
        <f t="shared" si="87"/>
        <v>0</v>
      </c>
      <c r="AE139" s="70">
        <f t="shared" si="87"/>
        <v>0</v>
      </c>
      <c r="AF139" s="70">
        <f t="shared" si="87"/>
        <v>0</v>
      </c>
      <c r="AG139" s="70">
        <f t="shared" si="87"/>
        <v>0</v>
      </c>
      <c r="AH139" s="70">
        <f t="shared" si="87"/>
        <v>0</v>
      </c>
      <c r="AI139" s="74">
        <f>IF(ISERROR(AH139/J139),0,AH139/J139)</f>
        <v>0</v>
      </c>
      <c r="AJ139" s="74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>
      <c r="A140" s="186" t="s">
        <v>64</v>
      </c>
      <c r="B140" s="187"/>
      <c r="C140" s="187"/>
      <c r="D140" s="187"/>
      <c r="E140" s="188"/>
      <c r="F140" s="42"/>
      <c r="G140" s="43"/>
      <c r="H140" s="44"/>
      <c r="I140" s="44"/>
      <c r="J140" s="7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5" customFormat="1" ht="12.75" hidden="1" customHeight="1" collapsed="1">
      <c r="A151" s="175" t="s">
        <v>65</v>
      </c>
      <c r="B151" s="177"/>
      <c r="C151" s="177"/>
      <c r="D151" s="177"/>
      <c r="E151" s="177"/>
      <c r="F151" s="177"/>
      <c r="G151" s="177"/>
      <c r="H151" s="177"/>
      <c r="I151" s="178"/>
      <c r="J151" s="70">
        <f>SUM(J141:J150)</f>
        <v>0</v>
      </c>
      <c r="K151" s="70">
        <f>SUM(K141:K150)</f>
        <v>0</v>
      </c>
      <c r="L151" s="80"/>
      <c r="M151" s="70">
        <f>SUM(M141:M150)</f>
        <v>0</v>
      </c>
      <c r="N151" s="70">
        <f>SUM(N141:N150)</f>
        <v>0</v>
      </c>
      <c r="O151" s="70">
        <f>SUM(O141:O150)</f>
        <v>0</v>
      </c>
      <c r="P151" s="73"/>
      <c r="Q151" s="81"/>
      <c r="R151" s="70">
        <f t="shared" ref="R151:AH151" si="95">SUM(R141:R150)</f>
        <v>0</v>
      </c>
      <c r="S151" s="70">
        <f t="shared" si="95"/>
        <v>0</v>
      </c>
      <c r="T151" s="70">
        <f t="shared" si="95"/>
        <v>0</v>
      </c>
      <c r="U151" s="70">
        <f t="shared" si="95"/>
        <v>0</v>
      </c>
      <c r="V151" s="70">
        <f t="shared" si="95"/>
        <v>0</v>
      </c>
      <c r="W151" s="70">
        <f t="shared" si="95"/>
        <v>0</v>
      </c>
      <c r="X151" s="70">
        <f t="shared" si="95"/>
        <v>0</v>
      </c>
      <c r="Y151" s="70">
        <f t="shared" si="95"/>
        <v>0</v>
      </c>
      <c r="Z151" s="70">
        <f t="shared" si="95"/>
        <v>0</v>
      </c>
      <c r="AA151" s="70">
        <f t="shared" si="95"/>
        <v>0</v>
      </c>
      <c r="AB151" s="70">
        <f t="shared" si="95"/>
        <v>0</v>
      </c>
      <c r="AC151" s="70">
        <f t="shared" si="95"/>
        <v>0</v>
      </c>
      <c r="AD151" s="70">
        <f t="shared" si="95"/>
        <v>0</v>
      </c>
      <c r="AE151" s="70">
        <f t="shared" si="95"/>
        <v>0</v>
      </c>
      <c r="AF151" s="70">
        <f t="shared" si="95"/>
        <v>0</v>
      </c>
      <c r="AG151" s="70">
        <f t="shared" si="95"/>
        <v>0</v>
      </c>
      <c r="AH151" s="70">
        <f t="shared" si="95"/>
        <v>0</v>
      </c>
      <c r="AI151" s="74">
        <f>IF(ISERROR(AH151/J151),0,AH151/J151)</f>
        <v>0</v>
      </c>
      <c r="AJ151" s="74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>
      <c r="A152" s="182" t="s">
        <v>66</v>
      </c>
      <c r="B152" s="183"/>
      <c r="C152" s="183"/>
      <c r="D152" s="183"/>
      <c r="E152" s="184"/>
      <c r="F152" s="17"/>
      <c r="G152" s="18"/>
      <c r="H152" s="19"/>
      <c r="I152" s="19"/>
      <c r="J152" s="7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5" customFormat="1" ht="12.75" hidden="1" customHeight="1" collapsed="1">
      <c r="A163" s="175" t="s">
        <v>67</v>
      </c>
      <c r="B163" s="177"/>
      <c r="C163" s="177"/>
      <c r="D163" s="177"/>
      <c r="E163" s="177"/>
      <c r="F163" s="177"/>
      <c r="G163" s="177"/>
      <c r="H163" s="177"/>
      <c r="I163" s="178"/>
      <c r="J163" s="70">
        <f>SUM(J153:J162)</f>
        <v>0</v>
      </c>
      <c r="K163" s="70">
        <f>SUM(K153:K162)</f>
        <v>0</v>
      </c>
      <c r="L163" s="80"/>
      <c r="M163" s="70">
        <f>SUM(M153:M162)</f>
        <v>0</v>
      </c>
      <c r="N163" s="70">
        <f>SUM(N153:N162)</f>
        <v>0</v>
      </c>
      <c r="O163" s="70">
        <f>SUM(O153:O162)</f>
        <v>0</v>
      </c>
      <c r="P163" s="73"/>
      <c r="Q163" s="81"/>
      <c r="R163" s="70">
        <f t="shared" ref="R163:AH163" si="103">SUM(R153:R162)</f>
        <v>0</v>
      </c>
      <c r="S163" s="70">
        <f t="shared" si="103"/>
        <v>0</v>
      </c>
      <c r="T163" s="70">
        <f t="shared" si="103"/>
        <v>0</v>
      </c>
      <c r="U163" s="70">
        <f t="shared" si="103"/>
        <v>0</v>
      </c>
      <c r="V163" s="70">
        <f t="shared" si="103"/>
        <v>0</v>
      </c>
      <c r="W163" s="70">
        <f t="shared" si="103"/>
        <v>0</v>
      </c>
      <c r="X163" s="70">
        <f t="shared" si="103"/>
        <v>0</v>
      </c>
      <c r="Y163" s="70">
        <f t="shared" si="103"/>
        <v>0</v>
      </c>
      <c r="Z163" s="70">
        <f t="shared" si="103"/>
        <v>0</v>
      </c>
      <c r="AA163" s="70">
        <f t="shared" si="103"/>
        <v>0</v>
      </c>
      <c r="AB163" s="70">
        <f t="shared" si="103"/>
        <v>0</v>
      </c>
      <c r="AC163" s="70">
        <f t="shared" si="103"/>
        <v>0</v>
      </c>
      <c r="AD163" s="70">
        <f t="shared" si="103"/>
        <v>0</v>
      </c>
      <c r="AE163" s="70">
        <f t="shared" si="103"/>
        <v>0</v>
      </c>
      <c r="AF163" s="70">
        <f t="shared" si="103"/>
        <v>0</v>
      </c>
      <c r="AG163" s="70">
        <f t="shared" si="103"/>
        <v>0</v>
      </c>
      <c r="AH163" s="70">
        <f t="shared" si="103"/>
        <v>0</v>
      </c>
      <c r="AI163" s="74">
        <f>IF(ISERROR(AH163/J163),0,AH163/J163)</f>
        <v>0</v>
      </c>
      <c r="AJ163" s="74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>
      <c r="A164" s="182" t="s">
        <v>68</v>
      </c>
      <c r="B164" s="183"/>
      <c r="C164" s="183"/>
      <c r="D164" s="183"/>
      <c r="E164" s="184"/>
      <c r="F164" s="17"/>
      <c r="G164" s="18"/>
      <c r="H164" s="19"/>
      <c r="I164" s="19"/>
      <c r="J164" s="7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5" customFormat="1" ht="12.75" hidden="1" customHeight="1" collapsed="1">
      <c r="A175" s="175" t="s">
        <v>69</v>
      </c>
      <c r="B175" s="177"/>
      <c r="C175" s="177"/>
      <c r="D175" s="177"/>
      <c r="E175" s="177"/>
      <c r="F175" s="177"/>
      <c r="G175" s="177"/>
      <c r="H175" s="177"/>
      <c r="I175" s="178"/>
      <c r="J175" s="70">
        <f>SUM(J165:J174)</f>
        <v>0</v>
      </c>
      <c r="K175" s="70">
        <f>SUM(K165:K174)</f>
        <v>0</v>
      </c>
      <c r="L175" s="80"/>
      <c r="M175" s="70">
        <f>SUM(M165:M174)</f>
        <v>0</v>
      </c>
      <c r="N175" s="70">
        <f>SUM(N165:N174)</f>
        <v>0</v>
      </c>
      <c r="O175" s="70">
        <f>SUM(O165:O174)</f>
        <v>0</v>
      </c>
      <c r="P175" s="73"/>
      <c r="Q175" s="81"/>
      <c r="R175" s="70">
        <f t="shared" ref="R175:AH175" si="111">SUM(R165:R174)</f>
        <v>0</v>
      </c>
      <c r="S175" s="70">
        <f t="shared" si="111"/>
        <v>0</v>
      </c>
      <c r="T175" s="70">
        <f t="shared" si="111"/>
        <v>0</v>
      </c>
      <c r="U175" s="70">
        <f t="shared" si="111"/>
        <v>0</v>
      </c>
      <c r="V175" s="70">
        <f t="shared" si="111"/>
        <v>0</v>
      </c>
      <c r="W175" s="70">
        <f t="shared" si="111"/>
        <v>0</v>
      </c>
      <c r="X175" s="70">
        <f t="shared" si="111"/>
        <v>0</v>
      </c>
      <c r="Y175" s="70">
        <f t="shared" si="111"/>
        <v>0</v>
      </c>
      <c r="Z175" s="70">
        <f t="shared" si="111"/>
        <v>0</v>
      </c>
      <c r="AA175" s="70">
        <f t="shared" si="111"/>
        <v>0</v>
      </c>
      <c r="AB175" s="70">
        <f t="shared" si="111"/>
        <v>0</v>
      </c>
      <c r="AC175" s="70">
        <f t="shared" si="111"/>
        <v>0</v>
      </c>
      <c r="AD175" s="70">
        <f t="shared" si="111"/>
        <v>0</v>
      </c>
      <c r="AE175" s="70">
        <f t="shared" si="111"/>
        <v>0</v>
      </c>
      <c r="AF175" s="70">
        <f t="shared" si="111"/>
        <v>0</v>
      </c>
      <c r="AG175" s="70">
        <f t="shared" si="111"/>
        <v>0</v>
      </c>
      <c r="AH175" s="70">
        <f t="shared" si="111"/>
        <v>0</v>
      </c>
      <c r="AI175" s="74">
        <f>IF(ISERROR(AH175/J175),0,AH175/J175)</f>
        <v>0</v>
      </c>
      <c r="AJ175" s="74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>
      <c r="A176" s="182" t="s">
        <v>70</v>
      </c>
      <c r="B176" s="183"/>
      <c r="C176" s="183"/>
      <c r="D176" s="183"/>
      <c r="E176" s="184"/>
      <c r="F176" s="17"/>
      <c r="G176" s="18"/>
      <c r="H176" s="19"/>
      <c r="I176" s="19"/>
      <c r="J176" s="7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5" customFormat="1" ht="12.75" hidden="1" customHeight="1" collapsed="1">
      <c r="A187" s="175" t="s">
        <v>71</v>
      </c>
      <c r="B187" s="177"/>
      <c r="C187" s="177"/>
      <c r="D187" s="177"/>
      <c r="E187" s="177"/>
      <c r="F187" s="177"/>
      <c r="G187" s="177"/>
      <c r="H187" s="177"/>
      <c r="I187" s="178"/>
      <c r="J187" s="70">
        <f>SUM(J177:J186)</f>
        <v>0</v>
      </c>
      <c r="K187" s="70">
        <f>SUM(K177:K186)</f>
        <v>0</v>
      </c>
      <c r="L187" s="80"/>
      <c r="M187" s="70">
        <f>SUM(M177:M186)</f>
        <v>0</v>
      </c>
      <c r="N187" s="70">
        <f>SUM(N177:N186)</f>
        <v>0</v>
      </c>
      <c r="O187" s="70">
        <f>SUM(O177:O186)</f>
        <v>0</v>
      </c>
      <c r="P187" s="73"/>
      <c r="Q187" s="81"/>
      <c r="R187" s="70">
        <f t="shared" ref="R187:AH187" si="119">SUM(R177:R186)</f>
        <v>0</v>
      </c>
      <c r="S187" s="70">
        <f t="shared" si="119"/>
        <v>0</v>
      </c>
      <c r="T187" s="70">
        <f t="shared" si="119"/>
        <v>0</v>
      </c>
      <c r="U187" s="70">
        <f t="shared" si="119"/>
        <v>0</v>
      </c>
      <c r="V187" s="70">
        <f t="shared" si="119"/>
        <v>0</v>
      </c>
      <c r="W187" s="70">
        <f t="shared" si="119"/>
        <v>0</v>
      </c>
      <c r="X187" s="70">
        <f t="shared" si="119"/>
        <v>0</v>
      </c>
      <c r="Y187" s="70">
        <f t="shared" si="119"/>
        <v>0</v>
      </c>
      <c r="Z187" s="70">
        <f t="shared" si="119"/>
        <v>0</v>
      </c>
      <c r="AA187" s="70">
        <f t="shared" si="119"/>
        <v>0</v>
      </c>
      <c r="AB187" s="70">
        <f t="shared" si="119"/>
        <v>0</v>
      </c>
      <c r="AC187" s="70">
        <f t="shared" si="119"/>
        <v>0</v>
      </c>
      <c r="AD187" s="70">
        <f t="shared" si="119"/>
        <v>0</v>
      </c>
      <c r="AE187" s="70">
        <f t="shared" si="119"/>
        <v>0</v>
      </c>
      <c r="AF187" s="70">
        <f t="shared" si="119"/>
        <v>0</v>
      </c>
      <c r="AG187" s="70">
        <f t="shared" si="119"/>
        <v>0</v>
      </c>
      <c r="AH187" s="70">
        <f t="shared" si="119"/>
        <v>0</v>
      </c>
      <c r="AI187" s="74">
        <f>IF(ISERROR(AH187/J187),0,AH187/J187)</f>
        <v>0</v>
      </c>
      <c r="AJ187" s="74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136" t="s">
        <v>72</v>
      </c>
      <c r="B188" s="137"/>
      <c r="C188" s="137"/>
      <c r="D188" s="137"/>
      <c r="E188" s="138"/>
      <c r="F188" s="17"/>
      <c r="G188" s="18"/>
      <c r="H188" s="19"/>
      <c r="I188" s="19"/>
      <c r="J188" s="160">
        <v>33367749000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>
      <c r="A189" s="26">
        <v>1</v>
      </c>
      <c r="B189" s="26"/>
      <c r="C189" s="105" t="s">
        <v>99</v>
      </c>
      <c r="D189" s="55">
        <v>42760</v>
      </c>
      <c r="E189" s="65" t="s">
        <v>129</v>
      </c>
      <c r="F189" s="65" t="s">
        <v>141</v>
      </c>
      <c r="G189" s="63" t="s">
        <v>139</v>
      </c>
      <c r="H189" s="69"/>
      <c r="I189" s="2">
        <v>42735</v>
      </c>
      <c r="J189" s="161"/>
      <c r="K189" s="58">
        <v>33367749000</v>
      </c>
      <c r="L189" s="1"/>
      <c r="M189" s="57"/>
      <c r="N189" s="64"/>
      <c r="O189" s="57"/>
      <c r="P189" s="53"/>
      <c r="Q189" s="53"/>
      <c r="R189" s="58">
        <v>33367749000</v>
      </c>
      <c r="S189" s="31"/>
      <c r="T189" s="31"/>
      <c r="U189" s="32">
        <f>SUM(R189:T189)</f>
        <v>33367749000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 t="shared" ref="AH189" si="120">SUM(U189,Y189,AC189,AG189)</f>
        <v>33367749000</v>
      </c>
      <c r="AI189" s="33">
        <f>IF(ISERROR(AH189/J188),0,AH189/J188)</f>
        <v>1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5" customFormat="1">
      <c r="A190" s="139" t="s">
        <v>73</v>
      </c>
      <c r="B190" s="140"/>
      <c r="C190" s="140"/>
      <c r="D190" s="140"/>
      <c r="E190" s="140"/>
      <c r="F190" s="140"/>
      <c r="G190" s="140"/>
      <c r="H190" s="140"/>
      <c r="I190" s="141"/>
      <c r="J190" s="114">
        <f>J188</f>
        <v>33367749000</v>
      </c>
      <c r="K190" s="114">
        <f>SUM(K189:K189)</f>
        <v>33367749000</v>
      </c>
      <c r="L190" s="127"/>
      <c r="M190" s="114">
        <f>SUM(M189:M189)</f>
        <v>0</v>
      </c>
      <c r="N190" s="114">
        <f>SUM(N189:N189)</f>
        <v>0</v>
      </c>
      <c r="O190" s="114">
        <f>SUM(O189:O189)</f>
        <v>0</v>
      </c>
      <c r="P190" s="116"/>
      <c r="Q190" s="117"/>
      <c r="R190" s="114">
        <f t="shared" ref="R190:AH190" si="121">SUM(R189:R189)</f>
        <v>33367749000</v>
      </c>
      <c r="S190" s="114">
        <f t="shared" si="121"/>
        <v>0</v>
      </c>
      <c r="T190" s="114">
        <f t="shared" si="121"/>
        <v>0</v>
      </c>
      <c r="U190" s="114">
        <f t="shared" si="121"/>
        <v>33367749000</v>
      </c>
      <c r="V190" s="114">
        <f t="shared" si="121"/>
        <v>0</v>
      </c>
      <c r="W190" s="114">
        <f t="shared" si="121"/>
        <v>0</v>
      </c>
      <c r="X190" s="114">
        <f t="shared" si="121"/>
        <v>0</v>
      </c>
      <c r="Y190" s="114">
        <f t="shared" si="121"/>
        <v>0</v>
      </c>
      <c r="Z190" s="114">
        <f t="shared" si="121"/>
        <v>0</v>
      </c>
      <c r="AA190" s="114">
        <f t="shared" si="121"/>
        <v>0</v>
      </c>
      <c r="AB190" s="114">
        <f t="shared" si="121"/>
        <v>0</v>
      </c>
      <c r="AC190" s="114">
        <f t="shared" si="121"/>
        <v>0</v>
      </c>
      <c r="AD190" s="114">
        <f t="shared" si="121"/>
        <v>0</v>
      </c>
      <c r="AE190" s="114">
        <f t="shared" si="121"/>
        <v>0</v>
      </c>
      <c r="AF190" s="114">
        <f t="shared" si="121"/>
        <v>0</v>
      </c>
      <c r="AG190" s="114">
        <f t="shared" si="121"/>
        <v>0</v>
      </c>
      <c r="AH190" s="114">
        <f t="shared" si="121"/>
        <v>33367749000</v>
      </c>
      <c r="AI190" s="118">
        <f>IF(ISERROR(AH190/J190),0,AH190/J190)</f>
        <v>1</v>
      </c>
      <c r="AJ190" s="118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1" customFormat="1" ht="15" customHeight="1">
      <c r="A191" s="142" t="str">
        <f>"TOTAL ASIG."&amp;" "&amp;$A$5</f>
        <v>TOTAL ASIG. 24-03-337 "Programa Bonos Art. 2º Transitorio, Ley Nº 19.949"</v>
      </c>
      <c r="B191" s="143"/>
      <c r="C191" s="143"/>
      <c r="D191" s="143"/>
      <c r="E191" s="143"/>
      <c r="F191" s="143"/>
      <c r="G191" s="143"/>
      <c r="H191" s="143"/>
      <c r="I191" s="144"/>
      <c r="J191" s="119">
        <f>SUM(J19,J31,J43,J55,J67,J79,J91,J103,J115,J127,J139,J151,J163,J175,J187,J190)</f>
        <v>33367749000</v>
      </c>
      <c r="K191" s="119">
        <f>+K19+K31+K43+K55+K67+K79+K91+K103+K115+K127+K139+K151+K187+K163+K175+K190</f>
        <v>33367749000</v>
      </c>
      <c r="L191" s="120"/>
      <c r="M191" s="119">
        <f>+M19+M31+M43+M55+M67+M79+M91+M103+M115+M127+M139+M151+M187+M163+M175+M190</f>
        <v>0</v>
      </c>
      <c r="N191" s="119">
        <f>+N19+N31+N43+N55+N67+N79+N91+N103+N115+N127+N139+N151+N187+N163+N175+N190</f>
        <v>0</v>
      </c>
      <c r="O191" s="119">
        <f>+O19+O31+O43+O55+O67+O79+O91+O103+O115+O127+O139+O151+O187+O163+O175+O190</f>
        <v>0</v>
      </c>
      <c r="P191" s="121"/>
      <c r="Q191" s="128"/>
      <c r="R191" s="119">
        <f t="shared" ref="R191:AH191" si="122">+R19+R31+R43+R55+R67+R79+R91+R103+R115+R127+R139+R151+R187+R163+R175+R190</f>
        <v>33367749000</v>
      </c>
      <c r="S191" s="119">
        <f t="shared" si="122"/>
        <v>0</v>
      </c>
      <c r="T191" s="119">
        <f t="shared" si="122"/>
        <v>0</v>
      </c>
      <c r="U191" s="119">
        <f t="shared" si="122"/>
        <v>33367749000</v>
      </c>
      <c r="V191" s="119">
        <f t="shared" si="122"/>
        <v>0</v>
      </c>
      <c r="W191" s="119">
        <f t="shared" si="122"/>
        <v>0</v>
      </c>
      <c r="X191" s="119">
        <f t="shared" si="122"/>
        <v>0</v>
      </c>
      <c r="Y191" s="119">
        <f t="shared" si="122"/>
        <v>0</v>
      </c>
      <c r="Z191" s="119">
        <f t="shared" si="122"/>
        <v>0</v>
      </c>
      <c r="AA191" s="119">
        <f t="shared" si="122"/>
        <v>0</v>
      </c>
      <c r="AB191" s="119">
        <f t="shared" si="122"/>
        <v>0</v>
      </c>
      <c r="AC191" s="119">
        <f t="shared" si="122"/>
        <v>0</v>
      </c>
      <c r="AD191" s="119">
        <f t="shared" si="122"/>
        <v>0</v>
      </c>
      <c r="AE191" s="119">
        <f t="shared" si="122"/>
        <v>0</v>
      </c>
      <c r="AF191" s="119">
        <f t="shared" si="122"/>
        <v>0</v>
      </c>
      <c r="AG191" s="119">
        <f t="shared" si="122"/>
        <v>0</v>
      </c>
      <c r="AH191" s="119">
        <f t="shared" si="122"/>
        <v>33367749000</v>
      </c>
      <c r="AI191" s="123">
        <f>IF(ISERROR(AH191/J191),0,AH191/J191)</f>
        <v>1</v>
      </c>
      <c r="AJ191" s="123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J188:J189"/>
    <mergeCell ref="A188:E188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S189:T189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 R189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4" orientation="landscape" r:id="rId1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zoomScaleNormal="100" workbookViewId="0">
      <selection activeCell="A24" sqref="A24:Y24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+'24-03-337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+'24-03-337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+'24-03-337 Ind. Proy'!A5:U5</f>
        <v>24-03-337 "Programa Bonos Art. 2º Transitorio, Ley Nº 19.949"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26" t="s">
        <v>25</v>
      </c>
      <c r="E7" s="126" t="s">
        <v>26</v>
      </c>
      <c r="F7" s="126" t="s">
        <v>27</v>
      </c>
      <c r="G7" s="126" t="s">
        <v>28</v>
      </c>
      <c r="H7" s="126" t="s">
        <v>29</v>
      </c>
      <c r="I7" s="126" t="s">
        <v>30</v>
      </c>
      <c r="J7" s="159"/>
      <c r="K7" s="126" t="s">
        <v>31</v>
      </c>
      <c r="L7" s="126" t="s">
        <v>32</v>
      </c>
      <c r="M7" s="126" t="s">
        <v>33</v>
      </c>
      <c r="N7" s="159"/>
      <c r="O7" s="126" t="s">
        <v>34</v>
      </c>
      <c r="P7" s="126" t="s">
        <v>35</v>
      </c>
      <c r="Q7" s="126" t="s">
        <v>36</v>
      </c>
      <c r="R7" s="159"/>
      <c r="S7" s="126" t="s">
        <v>37</v>
      </c>
      <c r="T7" s="126" t="s">
        <v>38</v>
      </c>
      <c r="U7" s="126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+'24-03-337 Ind. Proy'!J19</f>
        <v>0</v>
      </c>
      <c r="C8" s="10">
        <f>+'24-03-337 Ind. Proy'!K19</f>
        <v>0</v>
      </c>
      <c r="D8" s="10">
        <f>+'24-03-337 Ind. Proy'!M19</f>
        <v>0</v>
      </c>
      <c r="E8" s="10">
        <f>+'24-03-337 Ind. Proy'!N19</f>
        <v>0</v>
      </c>
      <c r="F8" s="10">
        <f>+'24-03-337 Ind. Proy'!O19</f>
        <v>0</v>
      </c>
      <c r="G8" s="10">
        <f>+'24-03-337 Ind. Proy'!R19</f>
        <v>0</v>
      </c>
      <c r="H8" s="10">
        <f>+'24-03-337 Ind. Proy'!S19</f>
        <v>0</v>
      </c>
      <c r="I8" s="10">
        <f>+'24-03-337 Ind. Proy'!T19</f>
        <v>0</v>
      </c>
      <c r="J8" s="10">
        <f>+'24-03-337 Ind. Proy'!U19</f>
        <v>0</v>
      </c>
      <c r="K8" s="10">
        <f>+'24-03-337 Ind. Proy'!V19</f>
        <v>0</v>
      </c>
      <c r="L8" s="10">
        <f>+'24-03-337 Ind. Proy'!W19</f>
        <v>0</v>
      </c>
      <c r="M8" s="10">
        <f>+'24-03-337 Ind. Proy'!X19</f>
        <v>0</v>
      </c>
      <c r="N8" s="10">
        <f>+'24-03-337 Ind. Proy'!Y19</f>
        <v>0</v>
      </c>
      <c r="O8" s="10">
        <f>+'24-03-337 Ind. Proy'!Z19</f>
        <v>0</v>
      </c>
      <c r="P8" s="10">
        <f>+'24-03-337 Ind. Proy'!AA19</f>
        <v>0</v>
      </c>
      <c r="Q8" s="10">
        <f>+'24-03-337 Ind. Proy'!AB19</f>
        <v>0</v>
      </c>
      <c r="R8" s="10">
        <f>+'24-03-337 Ind. Proy'!AC19</f>
        <v>0</v>
      </c>
      <c r="S8" s="10">
        <f>+'24-03-337 Ind. Proy'!AD19</f>
        <v>0</v>
      </c>
      <c r="T8" s="10">
        <f>+'24-03-337 Ind. Proy'!AE19</f>
        <v>0</v>
      </c>
      <c r="U8" s="10">
        <f>+'24-03-337 Ind. Proy'!AF19</f>
        <v>0</v>
      </c>
      <c r="V8" s="10">
        <f>+'24-03-337 Ind. Proy'!AG19</f>
        <v>0</v>
      </c>
      <c r="W8" s="10">
        <f>+'24-03-337 Ind. Proy'!AH19</f>
        <v>0</v>
      </c>
      <c r="X8" s="49">
        <f>+'24-03-337 Ind. Proy'!AI19</f>
        <v>0</v>
      </c>
      <c r="Y8" s="49">
        <f>+'24-03-337 Ind. Proy'!AJ19</f>
        <v>0</v>
      </c>
    </row>
    <row r="9" spans="1:25" s="45" customFormat="1" ht="24.75" customHeight="1">
      <c r="A9" s="48" t="s">
        <v>44</v>
      </c>
      <c r="B9" s="10">
        <f>+'24-03-337 Ind. Proy'!J31</f>
        <v>0</v>
      </c>
      <c r="C9" s="10">
        <f>+'24-03-337 Ind. Proy'!K31</f>
        <v>0</v>
      </c>
      <c r="D9" s="10">
        <f>+'24-03-337 Ind. Proy'!M31</f>
        <v>0</v>
      </c>
      <c r="E9" s="10">
        <f>+'24-03-337 Ind. Proy'!N31</f>
        <v>0</v>
      </c>
      <c r="F9" s="10">
        <f>+'24-03-337 Ind. Proy'!O31</f>
        <v>0</v>
      </c>
      <c r="G9" s="10">
        <f>+'24-03-337 Ind. Proy'!R31</f>
        <v>0</v>
      </c>
      <c r="H9" s="10">
        <f>+'24-03-337 Ind. Proy'!S31</f>
        <v>0</v>
      </c>
      <c r="I9" s="10">
        <f>+'24-03-337 Ind. Proy'!T31</f>
        <v>0</v>
      </c>
      <c r="J9" s="10">
        <f>+'24-03-337 Ind. Proy'!U31</f>
        <v>0</v>
      </c>
      <c r="K9" s="10">
        <f>+'24-03-337 Ind. Proy'!V31</f>
        <v>0</v>
      </c>
      <c r="L9" s="10">
        <f>+'24-03-337 Ind. Proy'!W31</f>
        <v>0</v>
      </c>
      <c r="M9" s="10">
        <f>+'24-03-337 Ind. Proy'!X31</f>
        <v>0</v>
      </c>
      <c r="N9" s="10">
        <f>+'24-03-337 Ind. Proy'!Y31</f>
        <v>0</v>
      </c>
      <c r="O9" s="10">
        <f>+'24-03-337 Ind. Proy'!Z31</f>
        <v>0</v>
      </c>
      <c r="P9" s="10">
        <f>+'24-03-337 Ind. Proy'!AA31</f>
        <v>0</v>
      </c>
      <c r="Q9" s="10">
        <f>+'24-03-337 Ind. Proy'!AB31</f>
        <v>0</v>
      </c>
      <c r="R9" s="10">
        <f>+'24-03-337 Ind. Proy'!AC31</f>
        <v>0</v>
      </c>
      <c r="S9" s="10">
        <f>+'24-03-337 Ind. Proy'!AD31</f>
        <v>0</v>
      </c>
      <c r="T9" s="10">
        <f>+'24-03-337 Ind. Proy'!AE31</f>
        <v>0</v>
      </c>
      <c r="U9" s="10">
        <f>+'24-03-337 Ind. Proy'!AF31</f>
        <v>0</v>
      </c>
      <c r="V9" s="10">
        <f>+'24-03-337 Ind. Proy'!AG31</f>
        <v>0</v>
      </c>
      <c r="W9" s="10">
        <f>+'24-03-337 Ind. Proy'!AH31</f>
        <v>0</v>
      </c>
      <c r="X9" s="49">
        <f>+'24-03-337 Ind. Proy'!AI31</f>
        <v>0</v>
      </c>
      <c r="Y9" s="49">
        <f>+'24-03-337 Ind. Proy'!AJ31</f>
        <v>0</v>
      </c>
    </row>
    <row r="10" spans="1:25" s="45" customFormat="1" ht="24.75" customHeight="1">
      <c r="A10" s="48" t="s">
        <v>46</v>
      </c>
      <c r="B10" s="10">
        <f>+'24-03-337 Ind. Proy'!J43</f>
        <v>0</v>
      </c>
      <c r="C10" s="10">
        <f>+'24-03-337 Ind. Proy'!K43</f>
        <v>0</v>
      </c>
      <c r="D10" s="10">
        <f>+'24-03-337 Ind. Proy'!M43</f>
        <v>0</v>
      </c>
      <c r="E10" s="10">
        <f>+'24-03-337 Ind. Proy'!N43</f>
        <v>0</v>
      </c>
      <c r="F10" s="10">
        <f>+'24-03-337 Ind. Proy'!O43</f>
        <v>0</v>
      </c>
      <c r="G10" s="10">
        <f>+'24-03-337 Ind. Proy'!R43</f>
        <v>0</v>
      </c>
      <c r="H10" s="10">
        <f>+'24-03-337 Ind. Proy'!S43</f>
        <v>0</v>
      </c>
      <c r="I10" s="10">
        <f>+'24-03-337 Ind. Proy'!T43</f>
        <v>0</v>
      </c>
      <c r="J10" s="10">
        <f>+'24-03-337 Ind. Proy'!U43</f>
        <v>0</v>
      </c>
      <c r="K10" s="10">
        <f>+'24-03-337 Ind. Proy'!V43</f>
        <v>0</v>
      </c>
      <c r="L10" s="10">
        <f>+'24-03-337 Ind. Proy'!W43</f>
        <v>0</v>
      </c>
      <c r="M10" s="10">
        <f>+'24-03-337 Ind. Proy'!X43</f>
        <v>0</v>
      </c>
      <c r="N10" s="10">
        <f>+'24-03-337 Ind. Proy'!Y43</f>
        <v>0</v>
      </c>
      <c r="O10" s="10">
        <f>+'24-03-337 Ind. Proy'!Z43</f>
        <v>0</v>
      </c>
      <c r="P10" s="10">
        <f>+'24-03-337 Ind. Proy'!AA43</f>
        <v>0</v>
      </c>
      <c r="Q10" s="10">
        <f>+'24-03-337 Ind. Proy'!AB43</f>
        <v>0</v>
      </c>
      <c r="R10" s="10">
        <f>+'24-03-337 Ind. Proy'!AC43</f>
        <v>0</v>
      </c>
      <c r="S10" s="10">
        <f>+'24-03-337 Ind. Proy'!AD43</f>
        <v>0</v>
      </c>
      <c r="T10" s="10">
        <f>+'24-03-337 Ind. Proy'!AE43</f>
        <v>0</v>
      </c>
      <c r="U10" s="10">
        <f>+'24-03-337 Ind. Proy'!AF43</f>
        <v>0</v>
      </c>
      <c r="V10" s="10">
        <f>+'24-03-337 Ind. Proy'!AG43</f>
        <v>0</v>
      </c>
      <c r="W10" s="10">
        <f>+'24-03-337 Ind. Proy'!AH43</f>
        <v>0</v>
      </c>
      <c r="X10" s="49">
        <f>+'24-03-337 Ind. Proy'!AI43</f>
        <v>0</v>
      </c>
      <c r="Y10" s="49">
        <f>+'24-03-337 Ind. Proy'!AJ43</f>
        <v>0</v>
      </c>
    </row>
    <row r="11" spans="1:25" s="45" customFormat="1" ht="24.75" customHeight="1">
      <c r="A11" s="48" t="s">
        <v>48</v>
      </c>
      <c r="B11" s="10">
        <f>+'24-03-337 Ind. Proy'!J55</f>
        <v>0</v>
      </c>
      <c r="C11" s="10">
        <f>+'24-03-337 Ind. Proy'!K55</f>
        <v>0</v>
      </c>
      <c r="D11" s="10">
        <f>+'24-03-337 Ind. Proy'!M55</f>
        <v>0</v>
      </c>
      <c r="E11" s="10">
        <f>+'24-03-337 Ind. Proy'!N55</f>
        <v>0</v>
      </c>
      <c r="F11" s="10">
        <f>+'24-03-337 Ind. Proy'!O55</f>
        <v>0</v>
      </c>
      <c r="G11" s="10">
        <f>+'24-03-337 Ind. Proy'!R55</f>
        <v>0</v>
      </c>
      <c r="H11" s="10">
        <f>+'24-03-337 Ind. Proy'!S55</f>
        <v>0</v>
      </c>
      <c r="I11" s="10">
        <f>+'24-03-337 Ind. Proy'!T55</f>
        <v>0</v>
      </c>
      <c r="J11" s="10">
        <f>+'24-03-337 Ind. Proy'!U55</f>
        <v>0</v>
      </c>
      <c r="K11" s="10">
        <f>+'24-03-337 Ind. Proy'!V55</f>
        <v>0</v>
      </c>
      <c r="L11" s="10">
        <f>+'24-03-337 Ind. Proy'!W55</f>
        <v>0</v>
      </c>
      <c r="M11" s="10">
        <f>+'24-03-337 Ind. Proy'!X55</f>
        <v>0</v>
      </c>
      <c r="N11" s="10">
        <f>+'24-03-337 Ind. Proy'!Y55</f>
        <v>0</v>
      </c>
      <c r="O11" s="10">
        <f>+'24-03-337 Ind. Proy'!Z55</f>
        <v>0</v>
      </c>
      <c r="P11" s="10">
        <f>+'24-03-337 Ind. Proy'!AA55</f>
        <v>0</v>
      </c>
      <c r="Q11" s="10">
        <f>+'24-03-337 Ind. Proy'!AB55</f>
        <v>0</v>
      </c>
      <c r="R11" s="10">
        <f>+'24-03-337 Ind. Proy'!AC55</f>
        <v>0</v>
      </c>
      <c r="S11" s="10">
        <f>+'24-03-337 Ind. Proy'!AD55</f>
        <v>0</v>
      </c>
      <c r="T11" s="10">
        <f>+'24-03-337 Ind. Proy'!AE55</f>
        <v>0</v>
      </c>
      <c r="U11" s="10">
        <f>+'24-03-337 Ind. Proy'!AF55</f>
        <v>0</v>
      </c>
      <c r="V11" s="10">
        <f>+'24-03-337 Ind. Proy'!AG55</f>
        <v>0</v>
      </c>
      <c r="W11" s="10">
        <f>+'24-03-337 Ind. Proy'!AH55</f>
        <v>0</v>
      </c>
      <c r="X11" s="49">
        <f>+'24-03-337 Ind. Proy'!AI55</f>
        <v>0</v>
      </c>
      <c r="Y11" s="49">
        <f>+'24-03-337 Ind. Proy'!AJ55</f>
        <v>0</v>
      </c>
    </row>
    <row r="12" spans="1:25" s="45" customFormat="1" ht="24.75" customHeight="1">
      <c r="A12" s="48" t="s">
        <v>50</v>
      </c>
      <c r="B12" s="10">
        <f>+'24-03-337 Ind. Proy'!J67</f>
        <v>0</v>
      </c>
      <c r="C12" s="10">
        <f>+'24-03-337 Ind. Proy'!K67</f>
        <v>0</v>
      </c>
      <c r="D12" s="10">
        <f>+'24-03-337 Ind. Proy'!M67</f>
        <v>0</v>
      </c>
      <c r="E12" s="10">
        <f>+'24-03-337 Ind. Proy'!N67</f>
        <v>0</v>
      </c>
      <c r="F12" s="10">
        <f>+'24-03-337 Ind. Proy'!O67</f>
        <v>0</v>
      </c>
      <c r="G12" s="10">
        <f>+'24-03-337 Ind. Proy'!R67</f>
        <v>0</v>
      </c>
      <c r="H12" s="10">
        <f>+'24-03-337 Ind. Proy'!S67</f>
        <v>0</v>
      </c>
      <c r="I12" s="10">
        <f>+'24-03-337 Ind. Proy'!T67</f>
        <v>0</v>
      </c>
      <c r="J12" s="10">
        <f>+'24-03-337 Ind. Proy'!U67</f>
        <v>0</v>
      </c>
      <c r="K12" s="10">
        <f>+'24-03-337 Ind. Proy'!V67</f>
        <v>0</v>
      </c>
      <c r="L12" s="10">
        <f>+'24-03-337 Ind. Proy'!W67</f>
        <v>0</v>
      </c>
      <c r="M12" s="10">
        <f>+'24-03-337 Ind. Proy'!X67</f>
        <v>0</v>
      </c>
      <c r="N12" s="10">
        <f>+'24-03-337 Ind. Proy'!Y67</f>
        <v>0</v>
      </c>
      <c r="O12" s="10">
        <f>+'24-03-337 Ind. Proy'!Z67</f>
        <v>0</v>
      </c>
      <c r="P12" s="10">
        <f>+'24-03-337 Ind. Proy'!AA67</f>
        <v>0</v>
      </c>
      <c r="Q12" s="10">
        <f>+'24-03-337 Ind. Proy'!AB67</f>
        <v>0</v>
      </c>
      <c r="R12" s="10">
        <f>+'24-03-337 Ind. Proy'!AC67</f>
        <v>0</v>
      </c>
      <c r="S12" s="10">
        <f>+'24-03-337 Ind. Proy'!AD67</f>
        <v>0</v>
      </c>
      <c r="T12" s="10">
        <f>+'24-03-337 Ind. Proy'!AE67</f>
        <v>0</v>
      </c>
      <c r="U12" s="10">
        <f>+'24-03-337 Ind. Proy'!AF67</f>
        <v>0</v>
      </c>
      <c r="V12" s="10">
        <f>+'24-03-337 Ind. Proy'!AG67</f>
        <v>0</v>
      </c>
      <c r="W12" s="10">
        <f>+'24-03-337 Ind. Proy'!AH67</f>
        <v>0</v>
      </c>
      <c r="X12" s="49">
        <f>+'24-03-337 Ind. Proy'!AI67</f>
        <v>0</v>
      </c>
      <c r="Y12" s="49">
        <f>+'24-03-337 Ind. Proy'!AJ67</f>
        <v>0</v>
      </c>
    </row>
    <row r="13" spans="1:25" s="45" customFormat="1" ht="24.75" customHeight="1">
      <c r="A13" s="48" t="s">
        <v>52</v>
      </c>
      <c r="B13" s="10">
        <f>+'24-03-337 Ind. Proy'!J79</f>
        <v>0</v>
      </c>
      <c r="C13" s="10">
        <f>+'24-03-337 Ind. Proy'!K79</f>
        <v>0</v>
      </c>
      <c r="D13" s="10">
        <f>+'24-03-337 Ind. Proy'!M79</f>
        <v>0</v>
      </c>
      <c r="E13" s="10">
        <f>+'24-03-337 Ind. Proy'!N79</f>
        <v>0</v>
      </c>
      <c r="F13" s="10">
        <f>+'24-03-337 Ind. Proy'!O79</f>
        <v>0</v>
      </c>
      <c r="G13" s="10">
        <f>+'24-03-337 Ind. Proy'!R79</f>
        <v>0</v>
      </c>
      <c r="H13" s="10">
        <f>+'24-03-337 Ind. Proy'!S79</f>
        <v>0</v>
      </c>
      <c r="I13" s="10">
        <f>+'24-03-337 Ind. Proy'!T79</f>
        <v>0</v>
      </c>
      <c r="J13" s="10">
        <f>+'24-03-337 Ind. Proy'!U79</f>
        <v>0</v>
      </c>
      <c r="K13" s="10">
        <f>+'24-03-337 Ind. Proy'!V79</f>
        <v>0</v>
      </c>
      <c r="L13" s="10">
        <f>+'24-03-337 Ind. Proy'!W79</f>
        <v>0</v>
      </c>
      <c r="M13" s="10">
        <f>+'24-03-337 Ind. Proy'!X79</f>
        <v>0</v>
      </c>
      <c r="N13" s="10">
        <f>+'24-03-337 Ind. Proy'!Y79</f>
        <v>0</v>
      </c>
      <c r="O13" s="10">
        <f>+'24-03-337 Ind. Proy'!Z79</f>
        <v>0</v>
      </c>
      <c r="P13" s="10">
        <f>+'24-03-337 Ind. Proy'!AA79</f>
        <v>0</v>
      </c>
      <c r="Q13" s="10">
        <f>+'24-03-337 Ind. Proy'!AB79</f>
        <v>0</v>
      </c>
      <c r="R13" s="10">
        <f>+'24-03-337 Ind. Proy'!AC79</f>
        <v>0</v>
      </c>
      <c r="S13" s="10">
        <f>+'24-03-337 Ind. Proy'!AD79</f>
        <v>0</v>
      </c>
      <c r="T13" s="10">
        <f>+'24-03-337 Ind. Proy'!AE79</f>
        <v>0</v>
      </c>
      <c r="U13" s="10">
        <f>+'24-03-337 Ind. Proy'!AF79</f>
        <v>0</v>
      </c>
      <c r="V13" s="10">
        <f>+'24-03-337 Ind. Proy'!AG79</f>
        <v>0</v>
      </c>
      <c r="W13" s="10">
        <f>+'24-03-337 Ind. Proy'!AH79</f>
        <v>0</v>
      </c>
      <c r="X13" s="49">
        <f>+'24-03-337 Ind. Proy'!AI79</f>
        <v>0</v>
      </c>
      <c r="Y13" s="49">
        <f>+'24-03-337 Ind. Proy'!AJ79</f>
        <v>0</v>
      </c>
    </row>
    <row r="14" spans="1:25" s="45" customFormat="1" ht="24.75" customHeight="1">
      <c r="A14" s="48" t="s">
        <v>54</v>
      </c>
      <c r="B14" s="10">
        <f>+'24-03-337 Ind. Proy'!J91</f>
        <v>0</v>
      </c>
      <c r="C14" s="10">
        <f>+'24-03-337 Ind. Proy'!K91</f>
        <v>0</v>
      </c>
      <c r="D14" s="10">
        <f>+'24-03-337 Ind. Proy'!M91</f>
        <v>0</v>
      </c>
      <c r="E14" s="10">
        <f>+'24-03-337 Ind. Proy'!N91</f>
        <v>0</v>
      </c>
      <c r="F14" s="10">
        <f>+'24-03-337 Ind. Proy'!O91</f>
        <v>0</v>
      </c>
      <c r="G14" s="10">
        <f>+'24-03-337 Ind. Proy'!R91</f>
        <v>0</v>
      </c>
      <c r="H14" s="10">
        <f>+'24-03-337 Ind. Proy'!S91</f>
        <v>0</v>
      </c>
      <c r="I14" s="10">
        <f>+'24-03-337 Ind. Proy'!T91</f>
        <v>0</v>
      </c>
      <c r="J14" s="10">
        <f>+'24-03-337 Ind. Proy'!U91</f>
        <v>0</v>
      </c>
      <c r="K14" s="10">
        <f>+'24-03-337 Ind. Proy'!V91</f>
        <v>0</v>
      </c>
      <c r="L14" s="10">
        <f>+'24-03-337 Ind. Proy'!W91</f>
        <v>0</v>
      </c>
      <c r="M14" s="10">
        <f>+'24-03-337 Ind. Proy'!X91</f>
        <v>0</v>
      </c>
      <c r="N14" s="10">
        <f>+'24-03-337 Ind. Proy'!Y91</f>
        <v>0</v>
      </c>
      <c r="O14" s="10">
        <f>+'24-03-337 Ind. Proy'!Z91</f>
        <v>0</v>
      </c>
      <c r="P14" s="10">
        <f>+'24-03-337 Ind. Proy'!AA91</f>
        <v>0</v>
      </c>
      <c r="Q14" s="10">
        <f>+'24-03-337 Ind. Proy'!AB91</f>
        <v>0</v>
      </c>
      <c r="R14" s="10">
        <f>+'24-03-337 Ind. Proy'!AC91</f>
        <v>0</v>
      </c>
      <c r="S14" s="10">
        <f>+'24-03-337 Ind. Proy'!AD91</f>
        <v>0</v>
      </c>
      <c r="T14" s="10">
        <f>+'24-03-337 Ind. Proy'!AE91</f>
        <v>0</v>
      </c>
      <c r="U14" s="10">
        <f>+'24-03-337 Ind. Proy'!AF91</f>
        <v>0</v>
      </c>
      <c r="V14" s="10">
        <f>+'24-03-337 Ind. Proy'!AG91</f>
        <v>0</v>
      </c>
      <c r="W14" s="10">
        <f>+'24-03-337 Ind. Proy'!AH91</f>
        <v>0</v>
      </c>
      <c r="X14" s="49">
        <f>+'24-03-337 Ind. Proy'!AI91</f>
        <v>0</v>
      </c>
      <c r="Y14" s="49">
        <f>+'24-03-337 Ind. Proy'!AJ91</f>
        <v>0</v>
      </c>
    </row>
    <row r="15" spans="1:25" s="45" customFormat="1" ht="24.75" customHeight="1">
      <c r="A15" s="48" t="s">
        <v>56</v>
      </c>
      <c r="B15" s="10">
        <f>+'24-03-337 Ind. Proy'!J103</f>
        <v>0</v>
      </c>
      <c r="C15" s="10">
        <f>+'24-03-337 Ind. Proy'!K103</f>
        <v>0</v>
      </c>
      <c r="D15" s="10">
        <f>+'24-03-337 Ind. Proy'!M103</f>
        <v>0</v>
      </c>
      <c r="E15" s="10">
        <f>+'24-03-337 Ind. Proy'!N103</f>
        <v>0</v>
      </c>
      <c r="F15" s="10">
        <f>+'24-03-337 Ind. Proy'!O103</f>
        <v>0</v>
      </c>
      <c r="G15" s="10">
        <f>+'24-03-337 Ind. Proy'!R103</f>
        <v>0</v>
      </c>
      <c r="H15" s="10">
        <f>+'24-03-337 Ind. Proy'!S103</f>
        <v>0</v>
      </c>
      <c r="I15" s="10">
        <f>+'24-03-337 Ind. Proy'!T103</f>
        <v>0</v>
      </c>
      <c r="J15" s="10">
        <f>+'24-03-337 Ind. Proy'!U103</f>
        <v>0</v>
      </c>
      <c r="K15" s="10">
        <f>+'24-03-337 Ind. Proy'!V103</f>
        <v>0</v>
      </c>
      <c r="L15" s="10">
        <f>+'24-03-337 Ind. Proy'!W103</f>
        <v>0</v>
      </c>
      <c r="M15" s="10">
        <f>+'24-03-337 Ind. Proy'!X103</f>
        <v>0</v>
      </c>
      <c r="N15" s="10">
        <f>+'24-03-337 Ind. Proy'!Y103</f>
        <v>0</v>
      </c>
      <c r="O15" s="10">
        <f>+'24-03-337 Ind. Proy'!Z103</f>
        <v>0</v>
      </c>
      <c r="P15" s="10">
        <f>+'24-03-337 Ind. Proy'!AA103</f>
        <v>0</v>
      </c>
      <c r="Q15" s="10">
        <f>+'24-03-337 Ind. Proy'!AB103</f>
        <v>0</v>
      </c>
      <c r="R15" s="10">
        <f>+'24-03-337 Ind. Proy'!AC103</f>
        <v>0</v>
      </c>
      <c r="S15" s="10">
        <f>+'24-03-337 Ind. Proy'!AD103</f>
        <v>0</v>
      </c>
      <c r="T15" s="10">
        <f>+'24-03-337 Ind. Proy'!AE103</f>
        <v>0</v>
      </c>
      <c r="U15" s="10">
        <f>+'24-03-337 Ind. Proy'!AF103</f>
        <v>0</v>
      </c>
      <c r="V15" s="10">
        <f>+'24-03-337 Ind. Proy'!AG103</f>
        <v>0</v>
      </c>
      <c r="W15" s="10">
        <f>+'24-03-337 Ind. Proy'!AH103</f>
        <v>0</v>
      </c>
      <c r="X15" s="49">
        <f>+'24-03-337 Ind. Proy'!AI103</f>
        <v>0</v>
      </c>
      <c r="Y15" s="49">
        <f>+'24-03-337 Ind. Proy'!AJ103</f>
        <v>0</v>
      </c>
    </row>
    <row r="16" spans="1:25" s="45" customFormat="1" ht="24.75" customHeight="1">
      <c r="A16" s="48" t="s">
        <v>58</v>
      </c>
      <c r="B16" s="10">
        <f>+'24-03-337 Ind. Proy'!J115</f>
        <v>0</v>
      </c>
      <c r="C16" s="10">
        <f>+'24-03-337 Ind. Proy'!K115</f>
        <v>0</v>
      </c>
      <c r="D16" s="10">
        <f>+'24-03-337 Ind. Proy'!M115</f>
        <v>0</v>
      </c>
      <c r="E16" s="10">
        <f>+'24-03-337 Ind. Proy'!N115</f>
        <v>0</v>
      </c>
      <c r="F16" s="10">
        <f>+'24-03-337 Ind. Proy'!O115</f>
        <v>0</v>
      </c>
      <c r="G16" s="10">
        <f>+'24-03-337 Ind. Proy'!R115</f>
        <v>0</v>
      </c>
      <c r="H16" s="10">
        <f>+'24-03-337 Ind. Proy'!S115</f>
        <v>0</v>
      </c>
      <c r="I16" s="10">
        <f>+'24-03-337 Ind. Proy'!T115</f>
        <v>0</v>
      </c>
      <c r="J16" s="10">
        <f>+'24-03-337 Ind. Proy'!U115</f>
        <v>0</v>
      </c>
      <c r="K16" s="10">
        <f>+'24-03-337 Ind. Proy'!V115</f>
        <v>0</v>
      </c>
      <c r="L16" s="10">
        <f>+'24-03-337 Ind. Proy'!W115</f>
        <v>0</v>
      </c>
      <c r="M16" s="10">
        <f>+'24-03-337 Ind. Proy'!X115</f>
        <v>0</v>
      </c>
      <c r="N16" s="10">
        <f>+'24-03-337 Ind. Proy'!Y115</f>
        <v>0</v>
      </c>
      <c r="O16" s="10">
        <f>+'24-03-337 Ind. Proy'!Z115</f>
        <v>0</v>
      </c>
      <c r="P16" s="10">
        <f>+'24-03-337 Ind. Proy'!AA115</f>
        <v>0</v>
      </c>
      <c r="Q16" s="10">
        <f>+'24-03-337 Ind. Proy'!AB115</f>
        <v>0</v>
      </c>
      <c r="R16" s="10">
        <f>+'24-03-337 Ind. Proy'!AC115</f>
        <v>0</v>
      </c>
      <c r="S16" s="10">
        <f>+'24-03-337 Ind. Proy'!AD115</f>
        <v>0</v>
      </c>
      <c r="T16" s="10">
        <f>+'24-03-337 Ind. Proy'!AE115</f>
        <v>0</v>
      </c>
      <c r="U16" s="10">
        <f>+'24-03-337 Ind. Proy'!AF115</f>
        <v>0</v>
      </c>
      <c r="V16" s="10">
        <f>+'24-03-337 Ind. Proy'!AG115</f>
        <v>0</v>
      </c>
      <c r="W16" s="10">
        <f>+'24-03-337 Ind. Proy'!AH115</f>
        <v>0</v>
      </c>
      <c r="X16" s="49">
        <f>+'24-03-337 Ind. Proy'!AI115</f>
        <v>0</v>
      </c>
      <c r="Y16" s="49">
        <f>+'24-03-337 Ind. Proy'!AJ115</f>
        <v>0</v>
      </c>
    </row>
    <row r="17" spans="1:25" s="45" customFormat="1" ht="24.75" customHeight="1">
      <c r="A17" s="48" t="s">
        <v>60</v>
      </c>
      <c r="B17" s="10">
        <f>+'24-03-337 Ind. Proy'!J127</f>
        <v>0</v>
      </c>
      <c r="C17" s="10">
        <f>+'24-03-337 Ind. Proy'!K127</f>
        <v>0</v>
      </c>
      <c r="D17" s="10">
        <f>+'24-03-337 Ind. Proy'!M127</f>
        <v>0</v>
      </c>
      <c r="E17" s="10">
        <f>+'24-03-337 Ind. Proy'!N127</f>
        <v>0</v>
      </c>
      <c r="F17" s="10">
        <f>+'24-03-337 Ind. Proy'!O127</f>
        <v>0</v>
      </c>
      <c r="G17" s="10">
        <f>+'24-03-337 Ind. Proy'!R127</f>
        <v>0</v>
      </c>
      <c r="H17" s="10">
        <f>+'24-03-337 Ind. Proy'!S127</f>
        <v>0</v>
      </c>
      <c r="I17" s="10">
        <f>+'24-03-337 Ind. Proy'!T127</f>
        <v>0</v>
      </c>
      <c r="J17" s="10">
        <f>+'24-03-337 Ind. Proy'!U127</f>
        <v>0</v>
      </c>
      <c r="K17" s="10">
        <f>+'24-03-337 Ind. Proy'!V127</f>
        <v>0</v>
      </c>
      <c r="L17" s="10">
        <f>+'24-03-337 Ind. Proy'!W127</f>
        <v>0</v>
      </c>
      <c r="M17" s="10">
        <f>+'24-03-337 Ind. Proy'!X127</f>
        <v>0</v>
      </c>
      <c r="N17" s="10">
        <f>+'24-03-337 Ind. Proy'!Y127</f>
        <v>0</v>
      </c>
      <c r="O17" s="10">
        <f>+'24-03-337 Ind. Proy'!Z127</f>
        <v>0</v>
      </c>
      <c r="P17" s="10">
        <f>+'24-03-337 Ind. Proy'!AA127</f>
        <v>0</v>
      </c>
      <c r="Q17" s="10">
        <f>+'24-03-337 Ind. Proy'!AB127</f>
        <v>0</v>
      </c>
      <c r="R17" s="10">
        <f>+'24-03-337 Ind. Proy'!AC127</f>
        <v>0</v>
      </c>
      <c r="S17" s="10">
        <f>+'24-03-337 Ind. Proy'!AD127</f>
        <v>0</v>
      </c>
      <c r="T17" s="10">
        <f>+'24-03-337 Ind. Proy'!AE127</f>
        <v>0</v>
      </c>
      <c r="U17" s="10">
        <f>+'24-03-337 Ind. Proy'!AF127</f>
        <v>0</v>
      </c>
      <c r="V17" s="10">
        <f>+'24-03-337 Ind. Proy'!AG127</f>
        <v>0</v>
      </c>
      <c r="W17" s="10">
        <f>+'24-03-337 Ind. Proy'!AH127</f>
        <v>0</v>
      </c>
      <c r="X17" s="49">
        <f>+'24-03-337 Ind. Proy'!AI116</f>
        <v>0</v>
      </c>
      <c r="Y17" s="49">
        <f>+'24-03-337 Ind. Proy'!AJ116</f>
        <v>0</v>
      </c>
    </row>
    <row r="18" spans="1:25" s="45" customFormat="1" ht="24.75" customHeight="1">
      <c r="A18" s="48" t="s">
        <v>62</v>
      </c>
      <c r="B18" s="10">
        <f>+'24-03-337 Ind. Proy'!J139</f>
        <v>0</v>
      </c>
      <c r="C18" s="10">
        <f>+'24-03-337 Ind. Proy'!K139</f>
        <v>0</v>
      </c>
      <c r="D18" s="10">
        <f>+'24-03-337 Ind. Proy'!M139</f>
        <v>0</v>
      </c>
      <c r="E18" s="10">
        <f>+'24-03-337 Ind. Proy'!N139</f>
        <v>0</v>
      </c>
      <c r="F18" s="10">
        <f>+'24-03-337 Ind. Proy'!O139</f>
        <v>0</v>
      </c>
      <c r="G18" s="10">
        <f>+'24-03-337 Ind. Proy'!R139</f>
        <v>0</v>
      </c>
      <c r="H18" s="10">
        <f>+'24-03-337 Ind. Proy'!S139</f>
        <v>0</v>
      </c>
      <c r="I18" s="10">
        <f>+'24-03-337 Ind. Proy'!T139</f>
        <v>0</v>
      </c>
      <c r="J18" s="10">
        <f>+'24-03-337 Ind. Proy'!U139</f>
        <v>0</v>
      </c>
      <c r="K18" s="10">
        <f>+'24-03-337 Ind. Proy'!V139</f>
        <v>0</v>
      </c>
      <c r="L18" s="10">
        <f>+'24-03-337 Ind. Proy'!W139</f>
        <v>0</v>
      </c>
      <c r="M18" s="10">
        <f>+'24-03-337 Ind. Proy'!X139</f>
        <v>0</v>
      </c>
      <c r="N18" s="10">
        <f>+'24-03-337 Ind. Proy'!Y139</f>
        <v>0</v>
      </c>
      <c r="O18" s="10">
        <f>+'24-03-337 Ind. Proy'!Z139</f>
        <v>0</v>
      </c>
      <c r="P18" s="10">
        <f>+'24-03-337 Ind. Proy'!AA139</f>
        <v>0</v>
      </c>
      <c r="Q18" s="10">
        <f>+'24-03-337 Ind. Proy'!AB139</f>
        <v>0</v>
      </c>
      <c r="R18" s="10">
        <f>+'24-03-337 Ind. Proy'!AC139</f>
        <v>0</v>
      </c>
      <c r="S18" s="10">
        <f>+'24-03-337 Ind. Proy'!AD139</f>
        <v>0</v>
      </c>
      <c r="T18" s="10">
        <f>+'24-03-337 Ind. Proy'!AE139</f>
        <v>0</v>
      </c>
      <c r="U18" s="10">
        <f>+'24-03-337 Ind. Proy'!AF139</f>
        <v>0</v>
      </c>
      <c r="V18" s="10">
        <f>+'24-03-337 Ind. Proy'!AG139</f>
        <v>0</v>
      </c>
      <c r="W18" s="10">
        <f>+'24-03-337 Ind. Proy'!AH139</f>
        <v>0</v>
      </c>
      <c r="X18" s="49">
        <f>+'24-03-337 Ind. Proy'!AI117</f>
        <v>0</v>
      </c>
      <c r="Y18" s="49">
        <f>+'24-03-337 Ind. Proy'!AJ139</f>
        <v>0</v>
      </c>
    </row>
    <row r="19" spans="1:25" s="45" customFormat="1" ht="24.75" customHeight="1">
      <c r="A19" s="48" t="s">
        <v>64</v>
      </c>
      <c r="B19" s="10">
        <f>+'24-03-337 Ind. Proy'!J151</f>
        <v>0</v>
      </c>
      <c r="C19" s="10">
        <f>+'24-03-337 Ind. Proy'!K151</f>
        <v>0</v>
      </c>
      <c r="D19" s="10">
        <f>+'24-03-337 Ind. Proy'!M151</f>
        <v>0</v>
      </c>
      <c r="E19" s="10">
        <f>+'24-03-337 Ind. Proy'!N151</f>
        <v>0</v>
      </c>
      <c r="F19" s="10">
        <f>+'24-03-337 Ind. Proy'!O151</f>
        <v>0</v>
      </c>
      <c r="G19" s="10">
        <f>+'24-03-337 Ind. Proy'!R151</f>
        <v>0</v>
      </c>
      <c r="H19" s="10">
        <f>+'24-03-337 Ind. Proy'!S151</f>
        <v>0</v>
      </c>
      <c r="I19" s="10">
        <f>+'24-03-337 Ind. Proy'!T151</f>
        <v>0</v>
      </c>
      <c r="J19" s="10">
        <f>+'24-03-337 Ind. Proy'!U151</f>
        <v>0</v>
      </c>
      <c r="K19" s="10">
        <f>+'24-03-337 Ind. Proy'!V151</f>
        <v>0</v>
      </c>
      <c r="L19" s="10">
        <f>+'24-03-337 Ind. Proy'!W151</f>
        <v>0</v>
      </c>
      <c r="M19" s="10">
        <f>+'24-03-337 Ind. Proy'!X151</f>
        <v>0</v>
      </c>
      <c r="N19" s="10">
        <f>+'24-03-337 Ind. Proy'!Y151</f>
        <v>0</v>
      </c>
      <c r="O19" s="10">
        <f>+'24-03-337 Ind. Proy'!Z151</f>
        <v>0</v>
      </c>
      <c r="P19" s="10">
        <f>+'24-03-337 Ind. Proy'!AA151</f>
        <v>0</v>
      </c>
      <c r="Q19" s="10">
        <f>+'24-03-337 Ind. Proy'!AB151</f>
        <v>0</v>
      </c>
      <c r="R19" s="10">
        <f>+'24-03-337 Ind. Proy'!AC151</f>
        <v>0</v>
      </c>
      <c r="S19" s="10">
        <f>+'24-03-337 Ind. Proy'!AD151</f>
        <v>0</v>
      </c>
      <c r="T19" s="10">
        <f>+'24-03-337 Ind. Proy'!AE151</f>
        <v>0</v>
      </c>
      <c r="U19" s="10">
        <f>+'24-03-337 Ind. Proy'!AF151</f>
        <v>0</v>
      </c>
      <c r="V19" s="10">
        <f>+'24-03-337 Ind. Proy'!AG151</f>
        <v>0</v>
      </c>
      <c r="W19" s="10">
        <f>+'24-03-337 Ind. Proy'!AH151</f>
        <v>0</v>
      </c>
      <c r="X19" s="49">
        <f>+'24-03-337 Ind. Proy'!AI151</f>
        <v>0</v>
      </c>
      <c r="Y19" s="49">
        <f>+'24-03-337 Ind. Proy'!AJ151</f>
        <v>0</v>
      </c>
    </row>
    <row r="20" spans="1:25" s="45" customFormat="1" ht="24.75" customHeight="1">
      <c r="A20" s="50" t="s">
        <v>66</v>
      </c>
      <c r="B20" s="10">
        <f>+'24-03-337 Ind. Proy'!J163</f>
        <v>0</v>
      </c>
      <c r="C20" s="10">
        <f>+'24-03-337 Ind. Proy'!K163</f>
        <v>0</v>
      </c>
      <c r="D20" s="10">
        <f>+'24-03-337 Ind. Proy'!M163</f>
        <v>0</v>
      </c>
      <c r="E20" s="10">
        <f>+'24-03-337 Ind. Proy'!N163</f>
        <v>0</v>
      </c>
      <c r="F20" s="10">
        <f>+'24-03-337 Ind. Proy'!O163</f>
        <v>0</v>
      </c>
      <c r="G20" s="10">
        <f>+'24-03-337 Ind. Proy'!R163</f>
        <v>0</v>
      </c>
      <c r="H20" s="10">
        <f>+'24-03-337 Ind. Proy'!S163</f>
        <v>0</v>
      </c>
      <c r="I20" s="10">
        <f>+'24-03-337 Ind. Proy'!T163</f>
        <v>0</v>
      </c>
      <c r="J20" s="10">
        <f>+'24-03-337 Ind. Proy'!U163</f>
        <v>0</v>
      </c>
      <c r="K20" s="10">
        <f>+'24-03-337 Ind. Proy'!V163</f>
        <v>0</v>
      </c>
      <c r="L20" s="10">
        <f>+'24-03-337 Ind. Proy'!W163</f>
        <v>0</v>
      </c>
      <c r="M20" s="10">
        <f>+'24-03-337 Ind. Proy'!X163</f>
        <v>0</v>
      </c>
      <c r="N20" s="10">
        <f>+'24-03-337 Ind. Proy'!Y163</f>
        <v>0</v>
      </c>
      <c r="O20" s="10">
        <f>+'24-03-337 Ind. Proy'!Z163</f>
        <v>0</v>
      </c>
      <c r="P20" s="10">
        <f>+'24-03-337 Ind. Proy'!AA163</f>
        <v>0</v>
      </c>
      <c r="Q20" s="10">
        <f>+'24-03-337 Ind. Proy'!AB163</f>
        <v>0</v>
      </c>
      <c r="R20" s="10">
        <f>+'24-03-337 Ind. Proy'!AC163</f>
        <v>0</v>
      </c>
      <c r="S20" s="10">
        <f>+'24-03-337 Ind. Proy'!AD163</f>
        <v>0</v>
      </c>
      <c r="T20" s="10">
        <f>+'24-03-337 Ind. Proy'!AE163</f>
        <v>0</v>
      </c>
      <c r="U20" s="10">
        <f>+'24-03-337 Ind. Proy'!AF163</f>
        <v>0</v>
      </c>
      <c r="V20" s="10">
        <f>+'24-03-337 Ind. Proy'!AG163</f>
        <v>0</v>
      </c>
      <c r="W20" s="10">
        <f>+'24-03-337 Ind. Proy'!AH163</f>
        <v>0</v>
      </c>
      <c r="X20" s="49">
        <f>+'24-03-337 Ind. Proy'!AI163</f>
        <v>0</v>
      </c>
      <c r="Y20" s="49">
        <f>+'24-03-337 Ind. Proy'!AJ163</f>
        <v>0</v>
      </c>
    </row>
    <row r="21" spans="1:25" s="45" customFormat="1" ht="24.75" customHeight="1">
      <c r="A21" s="50" t="s">
        <v>68</v>
      </c>
      <c r="B21" s="10">
        <f>+'24-03-337 Ind. Proy'!J175</f>
        <v>0</v>
      </c>
      <c r="C21" s="10">
        <f>+'24-03-337 Ind. Proy'!K175</f>
        <v>0</v>
      </c>
      <c r="D21" s="10">
        <f>+'24-03-337 Ind. Proy'!M175</f>
        <v>0</v>
      </c>
      <c r="E21" s="10">
        <f>+'24-03-337 Ind. Proy'!N175</f>
        <v>0</v>
      </c>
      <c r="F21" s="10">
        <f>+'24-03-337 Ind. Proy'!O175</f>
        <v>0</v>
      </c>
      <c r="G21" s="10">
        <f>+'24-03-337 Ind. Proy'!R175</f>
        <v>0</v>
      </c>
      <c r="H21" s="10">
        <f>+'24-03-337 Ind. Proy'!S175</f>
        <v>0</v>
      </c>
      <c r="I21" s="10">
        <f>+'24-03-337 Ind. Proy'!T175</f>
        <v>0</v>
      </c>
      <c r="J21" s="10">
        <f>+'24-03-337 Ind. Proy'!U175</f>
        <v>0</v>
      </c>
      <c r="K21" s="10">
        <f>+'24-03-337 Ind. Proy'!V175</f>
        <v>0</v>
      </c>
      <c r="L21" s="10">
        <f>+'24-03-337 Ind. Proy'!W175</f>
        <v>0</v>
      </c>
      <c r="M21" s="10">
        <f>+'24-03-337 Ind. Proy'!X175</f>
        <v>0</v>
      </c>
      <c r="N21" s="10">
        <f>+'24-03-337 Ind. Proy'!Y175</f>
        <v>0</v>
      </c>
      <c r="O21" s="10">
        <f>+'24-03-337 Ind. Proy'!Z175</f>
        <v>0</v>
      </c>
      <c r="P21" s="10">
        <f>+'24-03-337 Ind. Proy'!AA175</f>
        <v>0</v>
      </c>
      <c r="Q21" s="10">
        <f>+'24-03-337 Ind. Proy'!AB175</f>
        <v>0</v>
      </c>
      <c r="R21" s="10">
        <f>+'24-03-337 Ind. Proy'!AC175</f>
        <v>0</v>
      </c>
      <c r="S21" s="10">
        <f>+'24-03-337 Ind. Proy'!AD175</f>
        <v>0</v>
      </c>
      <c r="T21" s="10">
        <f>+'24-03-337 Ind. Proy'!AE175</f>
        <v>0</v>
      </c>
      <c r="U21" s="10">
        <f>+'24-03-337 Ind. Proy'!AF175</f>
        <v>0</v>
      </c>
      <c r="V21" s="10">
        <f>+'24-03-337 Ind. Proy'!AG175</f>
        <v>0</v>
      </c>
      <c r="W21" s="10">
        <f>+'24-03-337 Ind. Proy'!AH175</f>
        <v>0</v>
      </c>
      <c r="X21" s="49">
        <f>+'24-03-337 Ind. Proy'!AI175</f>
        <v>0</v>
      </c>
      <c r="Y21" s="49">
        <f>+'24-03-337 Ind. Proy'!AJ175</f>
        <v>0</v>
      </c>
    </row>
    <row r="22" spans="1:25" s="45" customFormat="1" ht="24.75" customHeight="1">
      <c r="A22" s="50" t="s">
        <v>70</v>
      </c>
      <c r="B22" s="10">
        <f>+'24-03-337 Ind. Proy'!J187</f>
        <v>0</v>
      </c>
      <c r="C22" s="10">
        <f>+'24-03-337 Ind. Proy'!K187</f>
        <v>0</v>
      </c>
      <c r="D22" s="10">
        <f>+'24-03-337 Ind. Proy'!M187</f>
        <v>0</v>
      </c>
      <c r="E22" s="10">
        <f>+'24-03-337 Ind. Proy'!N187</f>
        <v>0</v>
      </c>
      <c r="F22" s="10">
        <f>+'24-03-337 Ind. Proy'!O187</f>
        <v>0</v>
      </c>
      <c r="G22" s="10">
        <f>+'24-03-337 Ind. Proy'!R187</f>
        <v>0</v>
      </c>
      <c r="H22" s="10">
        <f>+'24-03-337 Ind. Proy'!S187</f>
        <v>0</v>
      </c>
      <c r="I22" s="10">
        <f>+'24-03-337 Ind. Proy'!T187</f>
        <v>0</v>
      </c>
      <c r="J22" s="10">
        <f>+'24-03-337 Ind. Proy'!U187</f>
        <v>0</v>
      </c>
      <c r="K22" s="10">
        <f>+'24-03-337 Ind. Proy'!V187</f>
        <v>0</v>
      </c>
      <c r="L22" s="10">
        <f>+'24-03-337 Ind. Proy'!W187</f>
        <v>0</v>
      </c>
      <c r="M22" s="10">
        <f>+'24-03-337 Ind. Proy'!X187</f>
        <v>0</v>
      </c>
      <c r="N22" s="10">
        <f>+'24-03-337 Ind. Proy'!Y187</f>
        <v>0</v>
      </c>
      <c r="O22" s="10">
        <f>+'24-03-337 Ind. Proy'!Z187</f>
        <v>0</v>
      </c>
      <c r="P22" s="10">
        <f>+'24-03-337 Ind. Proy'!AA187</f>
        <v>0</v>
      </c>
      <c r="Q22" s="10">
        <f>+'24-03-337 Ind. Proy'!AB187</f>
        <v>0</v>
      </c>
      <c r="R22" s="10">
        <f>+'24-03-337 Ind. Proy'!AC187</f>
        <v>0</v>
      </c>
      <c r="S22" s="10">
        <f>+'24-03-337 Ind. Proy'!AD187</f>
        <v>0</v>
      </c>
      <c r="T22" s="10">
        <f>+'24-03-337 Ind. Proy'!AE187</f>
        <v>0</v>
      </c>
      <c r="U22" s="10">
        <f>+'24-03-337 Ind. Proy'!AF187</f>
        <v>0</v>
      </c>
      <c r="V22" s="10">
        <f>+'24-03-337 Ind. Proy'!AG187</f>
        <v>0</v>
      </c>
      <c r="W22" s="10">
        <f>+'24-03-337 Ind. Proy'!AH187</f>
        <v>0</v>
      </c>
      <c r="X22" s="49">
        <f>+'24-03-337 Ind. Proy'!AI187</f>
        <v>0</v>
      </c>
      <c r="Y22" s="49">
        <f>+'24-03-337 Ind. Proy'!AJ187</f>
        <v>0</v>
      </c>
    </row>
    <row r="23" spans="1:25" s="45" customFormat="1" ht="24.75" customHeight="1">
      <c r="A23" s="51" t="s">
        <v>72</v>
      </c>
      <c r="B23" s="10">
        <f>+'24-03-337 Ind. Proy'!J190</f>
        <v>33367749000</v>
      </c>
      <c r="C23" s="10">
        <f>+'24-03-337 Ind. Proy'!K190</f>
        <v>33367749000</v>
      </c>
      <c r="D23" s="10">
        <f>+'24-03-337 Ind. Proy'!M190</f>
        <v>0</v>
      </c>
      <c r="E23" s="10">
        <f>+'24-03-337 Ind. Proy'!N190</f>
        <v>0</v>
      </c>
      <c r="F23" s="10">
        <f>+'24-03-337 Ind. Proy'!O190</f>
        <v>0</v>
      </c>
      <c r="G23" s="10">
        <f>+'24-03-337 Ind. Proy'!R190</f>
        <v>33367749000</v>
      </c>
      <c r="H23" s="10">
        <f>+'24-03-337 Ind. Proy'!S190</f>
        <v>0</v>
      </c>
      <c r="I23" s="10">
        <f>+'24-03-337 Ind. Proy'!T190</f>
        <v>0</v>
      </c>
      <c r="J23" s="10">
        <f>+'24-03-337 Ind. Proy'!U190</f>
        <v>33367749000</v>
      </c>
      <c r="K23" s="10">
        <f>+'24-03-337 Ind. Proy'!V190</f>
        <v>0</v>
      </c>
      <c r="L23" s="10">
        <f>+'24-03-337 Ind. Proy'!W190</f>
        <v>0</v>
      </c>
      <c r="M23" s="10">
        <f>+'24-03-337 Ind. Proy'!X190</f>
        <v>0</v>
      </c>
      <c r="N23" s="10">
        <f>+'24-03-337 Ind. Proy'!Y190</f>
        <v>0</v>
      </c>
      <c r="O23" s="10">
        <f>+'24-03-337 Ind. Proy'!Z190</f>
        <v>0</v>
      </c>
      <c r="P23" s="10">
        <f>+'24-03-337 Ind. Proy'!AA190</f>
        <v>0</v>
      </c>
      <c r="Q23" s="10">
        <f>+'24-03-337 Ind. Proy'!AB190</f>
        <v>0</v>
      </c>
      <c r="R23" s="10">
        <f>+'24-03-337 Ind. Proy'!AC190</f>
        <v>0</v>
      </c>
      <c r="S23" s="10">
        <f>+'24-03-337 Ind. Proy'!AD190</f>
        <v>0</v>
      </c>
      <c r="T23" s="10">
        <f>+'24-03-337 Ind. Proy'!AE190</f>
        <v>0</v>
      </c>
      <c r="U23" s="10">
        <f>+'24-03-337 Ind. Proy'!AF190</f>
        <v>0</v>
      </c>
      <c r="V23" s="10">
        <f>+'24-03-337 Ind. Proy'!AG190</f>
        <v>0</v>
      </c>
      <c r="W23" s="10">
        <f>+'24-03-337 Ind. Proy'!AH190</f>
        <v>33367749000</v>
      </c>
      <c r="X23" s="49">
        <f>+'24-03-337 Ind. Proy'!AI190</f>
        <v>1</v>
      </c>
      <c r="Y23" s="49">
        <f>+'24-03-337 Ind. Proy'!AJ190</f>
        <v>1</v>
      </c>
    </row>
    <row r="24" spans="1:25" ht="15" customHeight="1">
      <c r="A24" s="129" t="str">
        <f>"TOTAL ASIG."&amp;" "&amp;$A$5</f>
        <v>TOTAL ASIG. 24-03-337 "Programa Bonos Art. 2º Transitorio, Ley Nº 19.949"</v>
      </c>
      <c r="B24" s="130">
        <f t="shared" ref="B24:W24" si="0">SUM(B8:B23)</f>
        <v>33367749000</v>
      </c>
      <c r="C24" s="130">
        <f t="shared" si="0"/>
        <v>33367749000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33367749000</v>
      </c>
      <c r="H24" s="130">
        <f t="shared" si="0"/>
        <v>0</v>
      </c>
      <c r="I24" s="130">
        <f t="shared" si="0"/>
        <v>0</v>
      </c>
      <c r="J24" s="130">
        <f t="shared" si="0"/>
        <v>33367749000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33367749000</v>
      </c>
      <c r="X24" s="131">
        <f>+'24-03-337 Ind. Proy'!AI191</f>
        <v>1</v>
      </c>
      <c r="Y24" s="131">
        <f>'24-03-337 Ind. Proy'!AJ191</f>
        <v>1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208"/>
  <sheetViews>
    <sheetView zoomScaleNormal="100" workbookViewId="0">
      <pane xSplit="5" ySplit="7" topLeftCell="L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M7" sqref="M1:Q1048576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35.1406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142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25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25" t="s">
        <v>22</v>
      </c>
      <c r="D7" s="156"/>
      <c r="E7" s="153"/>
      <c r="F7" s="156"/>
      <c r="G7" s="153"/>
      <c r="H7" s="124" t="s">
        <v>23</v>
      </c>
      <c r="I7" s="124" t="s">
        <v>24</v>
      </c>
      <c r="J7" s="159"/>
      <c r="K7" s="159"/>
      <c r="L7" s="153"/>
      <c r="M7" s="126" t="s">
        <v>25</v>
      </c>
      <c r="N7" s="126" t="s">
        <v>26</v>
      </c>
      <c r="O7" s="126" t="s">
        <v>27</v>
      </c>
      <c r="P7" s="153"/>
      <c r="Q7" s="156"/>
      <c r="R7" s="126" t="s">
        <v>28</v>
      </c>
      <c r="S7" s="126" t="s">
        <v>29</v>
      </c>
      <c r="T7" s="126" t="s">
        <v>30</v>
      </c>
      <c r="U7" s="159"/>
      <c r="V7" s="126" t="s">
        <v>31</v>
      </c>
      <c r="W7" s="126" t="s">
        <v>32</v>
      </c>
      <c r="X7" s="126" t="s">
        <v>33</v>
      </c>
      <c r="Y7" s="159"/>
      <c r="Z7" s="126" t="s">
        <v>34</v>
      </c>
      <c r="AA7" s="126" t="s">
        <v>35</v>
      </c>
      <c r="AB7" s="126" t="s">
        <v>36</v>
      </c>
      <c r="AC7" s="159"/>
      <c r="AD7" s="126" t="s">
        <v>37</v>
      </c>
      <c r="AE7" s="126" t="s">
        <v>38</v>
      </c>
      <c r="AF7" s="126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>
      <c r="A8" s="179" t="s">
        <v>42</v>
      </c>
      <c r="B8" s="180"/>
      <c r="C8" s="180"/>
      <c r="D8" s="180"/>
      <c r="E8" s="181"/>
      <c r="F8" s="17"/>
      <c r="G8" s="18"/>
      <c r="H8" s="19"/>
      <c r="I8" s="19"/>
      <c r="J8" s="7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hidden="1" customHeight="1" collapsed="1">
      <c r="A19" s="175" t="s">
        <v>43</v>
      </c>
      <c r="B19" s="176"/>
      <c r="C19" s="177"/>
      <c r="D19" s="177"/>
      <c r="E19" s="177"/>
      <c r="F19" s="177"/>
      <c r="G19" s="177"/>
      <c r="H19" s="177"/>
      <c r="I19" s="178"/>
      <c r="J19" s="70">
        <f>SUM(J9:J18)</f>
        <v>0</v>
      </c>
      <c r="K19" s="70">
        <f>SUM(K9:K18)</f>
        <v>0</v>
      </c>
      <c r="L19" s="80"/>
      <c r="M19" s="70">
        <f>SUM(M9:M18)</f>
        <v>0</v>
      </c>
      <c r="N19" s="70">
        <f>SUM(N9:N18)</f>
        <v>0</v>
      </c>
      <c r="O19" s="70">
        <f>SUM(O9:O18)</f>
        <v>0</v>
      </c>
      <c r="P19" s="73"/>
      <c r="Q19" s="81"/>
      <c r="R19" s="70">
        <f t="shared" ref="R19:AH19" si="7">SUM(R9:R18)</f>
        <v>0</v>
      </c>
      <c r="S19" s="70">
        <f t="shared" si="7"/>
        <v>0</v>
      </c>
      <c r="T19" s="70">
        <f t="shared" si="7"/>
        <v>0</v>
      </c>
      <c r="U19" s="70">
        <f>SUM(U9:U18)</f>
        <v>0</v>
      </c>
      <c r="V19" s="70">
        <f t="shared" si="7"/>
        <v>0</v>
      </c>
      <c r="W19" s="70">
        <f t="shared" si="7"/>
        <v>0</v>
      </c>
      <c r="X19" s="70">
        <f t="shared" si="7"/>
        <v>0</v>
      </c>
      <c r="Y19" s="70">
        <f t="shared" si="7"/>
        <v>0</v>
      </c>
      <c r="Z19" s="70">
        <f t="shared" si="7"/>
        <v>0</v>
      </c>
      <c r="AA19" s="70">
        <f t="shared" si="7"/>
        <v>0</v>
      </c>
      <c r="AB19" s="70">
        <f t="shared" si="7"/>
        <v>0</v>
      </c>
      <c r="AC19" s="70">
        <f t="shared" si="7"/>
        <v>0</v>
      </c>
      <c r="AD19" s="70">
        <f t="shared" si="7"/>
        <v>0</v>
      </c>
      <c r="AE19" s="70">
        <f t="shared" si="7"/>
        <v>0</v>
      </c>
      <c r="AF19" s="70">
        <f t="shared" si="7"/>
        <v>0</v>
      </c>
      <c r="AG19" s="70">
        <f t="shared" si="7"/>
        <v>0</v>
      </c>
      <c r="AH19" s="70">
        <f t="shared" si="7"/>
        <v>0</v>
      </c>
      <c r="AI19" s="74">
        <f>IF(ISERROR(AH19/J19),0,AH19/J19)</f>
        <v>0</v>
      </c>
      <c r="AJ19" s="74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>
      <c r="A20" s="182" t="s">
        <v>44</v>
      </c>
      <c r="B20" s="183"/>
      <c r="C20" s="183"/>
      <c r="D20" s="183"/>
      <c r="E20" s="184"/>
      <c r="F20" s="17"/>
      <c r="G20" s="18"/>
      <c r="H20" s="19"/>
      <c r="I20" s="19"/>
      <c r="J20" s="7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hidden="1" customHeight="1" collapsed="1">
      <c r="A31" s="175" t="s">
        <v>45</v>
      </c>
      <c r="B31" s="176"/>
      <c r="C31" s="177"/>
      <c r="D31" s="177"/>
      <c r="E31" s="177"/>
      <c r="F31" s="177"/>
      <c r="G31" s="177"/>
      <c r="H31" s="177"/>
      <c r="I31" s="178"/>
      <c r="J31" s="70">
        <f>SUM(J21:J30)</f>
        <v>0</v>
      </c>
      <c r="K31" s="70">
        <f>SUM(K21:K30)</f>
        <v>0</v>
      </c>
      <c r="L31" s="80"/>
      <c r="M31" s="70">
        <f>SUM(M21:M30)</f>
        <v>0</v>
      </c>
      <c r="N31" s="70">
        <f>SUM(N21:N30)</f>
        <v>0</v>
      </c>
      <c r="O31" s="70">
        <f>SUM(O21:O30)</f>
        <v>0</v>
      </c>
      <c r="P31" s="73"/>
      <c r="Q31" s="81"/>
      <c r="R31" s="70">
        <f t="shared" ref="R31:AH31" si="15">SUM(R21:R30)</f>
        <v>0</v>
      </c>
      <c r="S31" s="70">
        <f t="shared" si="15"/>
        <v>0</v>
      </c>
      <c r="T31" s="70">
        <f t="shared" si="15"/>
        <v>0</v>
      </c>
      <c r="U31" s="70">
        <f t="shared" si="15"/>
        <v>0</v>
      </c>
      <c r="V31" s="70">
        <f t="shared" si="15"/>
        <v>0</v>
      </c>
      <c r="W31" s="70">
        <f t="shared" si="15"/>
        <v>0</v>
      </c>
      <c r="X31" s="70">
        <f t="shared" si="15"/>
        <v>0</v>
      </c>
      <c r="Y31" s="70">
        <f t="shared" si="15"/>
        <v>0</v>
      </c>
      <c r="Z31" s="70">
        <f t="shared" si="15"/>
        <v>0</v>
      </c>
      <c r="AA31" s="70">
        <f t="shared" si="15"/>
        <v>0</v>
      </c>
      <c r="AB31" s="70">
        <f t="shared" si="15"/>
        <v>0</v>
      </c>
      <c r="AC31" s="70">
        <f t="shared" si="15"/>
        <v>0</v>
      </c>
      <c r="AD31" s="70">
        <f t="shared" si="15"/>
        <v>0</v>
      </c>
      <c r="AE31" s="70">
        <f t="shared" si="15"/>
        <v>0</v>
      </c>
      <c r="AF31" s="70">
        <f t="shared" si="15"/>
        <v>0</v>
      </c>
      <c r="AG31" s="70">
        <f t="shared" si="15"/>
        <v>0</v>
      </c>
      <c r="AH31" s="70">
        <f t="shared" si="15"/>
        <v>0</v>
      </c>
      <c r="AI31" s="74">
        <f>IF(ISERROR(AH31/J31),0,AH31/J31)</f>
        <v>0</v>
      </c>
      <c r="AJ31" s="74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>
      <c r="A32" s="182" t="s">
        <v>46</v>
      </c>
      <c r="B32" s="183"/>
      <c r="C32" s="183"/>
      <c r="D32" s="183"/>
      <c r="E32" s="184"/>
      <c r="F32" s="17"/>
      <c r="G32" s="18"/>
      <c r="H32" s="19"/>
      <c r="I32" s="19"/>
      <c r="J32" s="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hidden="1" customHeight="1" collapsed="1">
      <c r="A43" s="175" t="s">
        <v>47</v>
      </c>
      <c r="B43" s="176"/>
      <c r="C43" s="177"/>
      <c r="D43" s="177"/>
      <c r="E43" s="177"/>
      <c r="F43" s="177"/>
      <c r="G43" s="177"/>
      <c r="H43" s="177"/>
      <c r="I43" s="178"/>
      <c r="J43" s="70">
        <f>SUM(J33:J42)</f>
        <v>0</v>
      </c>
      <c r="K43" s="70">
        <f>SUM(K33:K42)</f>
        <v>0</v>
      </c>
      <c r="L43" s="80"/>
      <c r="M43" s="70">
        <f>SUM(M33:M42)</f>
        <v>0</v>
      </c>
      <c r="N43" s="70">
        <f>SUM(N33:N42)</f>
        <v>0</v>
      </c>
      <c r="O43" s="70">
        <f>SUM(O33:O42)</f>
        <v>0</v>
      </c>
      <c r="P43" s="73"/>
      <c r="Q43" s="81"/>
      <c r="R43" s="70">
        <f t="shared" ref="R43:AH43" si="23">SUM(R33:R42)</f>
        <v>0</v>
      </c>
      <c r="S43" s="70">
        <f t="shared" si="23"/>
        <v>0</v>
      </c>
      <c r="T43" s="70">
        <f t="shared" si="23"/>
        <v>0</v>
      </c>
      <c r="U43" s="70">
        <f t="shared" si="23"/>
        <v>0</v>
      </c>
      <c r="V43" s="70">
        <f t="shared" si="23"/>
        <v>0</v>
      </c>
      <c r="W43" s="70">
        <f t="shared" si="23"/>
        <v>0</v>
      </c>
      <c r="X43" s="70">
        <f t="shared" si="23"/>
        <v>0</v>
      </c>
      <c r="Y43" s="70">
        <f t="shared" si="23"/>
        <v>0</v>
      </c>
      <c r="Z43" s="70">
        <f t="shared" si="23"/>
        <v>0</v>
      </c>
      <c r="AA43" s="70">
        <f t="shared" si="23"/>
        <v>0</v>
      </c>
      <c r="AB43" s="70">
        <f t="shared" si="23"/>
        <v>0</v>
      </c>
      <c r="AC43" s="70">
        <f t="shared" si="23"/>
        <v>0</v>
      </c>
      <c r="AD43" s="70">
        <f t="shared" si="23"/>
        <v>0</v>
      </c>
      <c r="AE43" s="70">
        <f t="shared" si="23"/>
        <v>0</v>
      </c>
      <c r="AF43" s="70">
        <f t="shared" si="23"/>
        <v>0</v>
      </c>
      <c r="AG43" s="70">
        <f t="shared" si="23"/>
        <v>0</v>
      </c>
      <c r="AH43" s="70">
        <f t="shared" si="23"/>
        <v>0</v>
      </c>
      <c r="AI43" s="74">
        <f>IF(ISERROR(AH43/J43),0,AH43/J43)</f>
        <v>0</v>
      </c>
      <c r="AJ43" s="74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>
      <c r="A44" s="182" t="s">
        <v>48</v>
      </c>
      <c r="B44" s="183"/>
      <c r="C44" s="183"/>
      <c r="D44" s="183"/>
      <c r="E44" s="184"/>
      <c r="F44" s="17"/>
      <c r="G44" s="18"/>
      <c r="H44" s="19"/>
      <c r="I44" s="19"/>
      <c r="J44" s="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hidden="1" customHeight="1" collapsed="1">
      <c r="A55" s="175" t="s">
        <v>49</v>
      </c>
      <c r="B55" s="176"/>
      <c r="C55" s="177"/>
      <c r="D55" s="177"/>
      <c r="E55" s="177"/>
      <c r="F55" s="177"/>
      <c r="G55" s="177"/>
      <c r="H55" s="177"/>
      <c r="I55" s="178"/>
      <c r="J55" s="70">
        <f>SUM(J45:J54)</f>
        <v>0</v>
      </c>
      <c r="K55" s="70">
        <f>SUM(K45:K54)</f>
        <v>0</v>
      </c>
      <c r="L55" s="80"/>
      <c r="M55" s="70">
        <f>SUM(M45:M54)</f>
        <v>0</v>
      </c>
      <c r="N55" s="70">
        <f>SUM(N45:N54)</f>
        <v>0</v>
      </c>
      <c r="O55" s="70">
        <f>SUM(O45:O54)</f>
        <v>0</v>
      </c>
      <c r="P55" s="73"/>
      <c r="Q55" s="81"/>
      <c r="R55" s="70">
        <f t="shared" ref="R55:AH55" si="31">SUM(R45:R54)</f>
        <v>0</v>
      </c>
      <c r="S55" s="70">
        <f t="shared" si="31"/>
        <v>0</v>
      </c>
      <c r="T55" s="70">
        <f t="shared" si="31"/>
        <v>0</v>
      </c>
      <c r="U55" s="70">
        <f t="shared" si="31"/>
        <v>0</v>
      </c>
      <c r="V55" s="70">
        <f t="shared" si="31"/>
        <v>0</v>
      </c>
      <c r="W55" s="70">
        <f t="shared" si="31"/>
        <v>0</v>
      </c>
      <c r="X55" s="70">
        <f t="shared" si="31"/>
        <v>0</v>
      </c>
      <c r="Y55" s="70">
        <f t="shared" si="31"/>
        <v>0</v>
      </c>
      <c r="Z55" s="70">
        <f t="shared" si="31"/>
        <v>0</v>
      </c>
      <c r="AA55" s="70">
        <f t="shared" si="31"/>
        <v>0</v>
      </c>
      <c r="AB55" s="70">
        <f t="shared" si="31"/>
        <v>0</v>
      </c>
      <c r="AC55" s="70">
        <f t="shared" si="31"/>
        <v>0</v>
      </c>
      <c r="AD55" s="70">
        <f t="shared" si="31"/>
        <v>0</v>
      </c>
      <c r="AE55" s="70">
        <f t="shared" si="31"/>
        <v>0</v>
      </c>
      <c r="AF55" s="70">
        <f t="shared" si="31"/>
        <v>0</v>
      </c>
      <c r="AG55" s="70">
        <f t="shared" si="31"/>
        <v>0</v>
      </c>
      <c r="AH55" s="70">
        <f t="shared" si="31"/>
        <v>0</v>
      </c>
      <c r="AI55" s="74">
        <f>IF(ISERROR(AH55/J55),0,AH55/J55)</f>
        <v>0</v>
      </c>
      <c r="AJ55" s="74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>
      <c r="A56" s="182" t="s">
        <v>50</v>
      </c>
      <c r="B56" s="183"/>
      <c r="C56" s="183"/>
      <c r="D56" s="183"/>
      <c r="E56" s="184"/>
      <c r="F56" s="17"/>
      <c r="G56" s="18"/>
      <c r="H56" s="19"/>
      <c r="I56" s="19"/>
      <c r="J56" s="7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6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6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hidden="1" customHeight="1" collapsed="1">
      <c r="A67" s="175" t="s">
        <v>51</v>
      </c>
      <c r="B67" s="176"/>
      <c r="C67" s="177"/>
      <c r="D67" s="177"/>
      <c r="E67" s="177"/>
      <c r="F67" s="177"/>
      <c r="G67" s="177"/>
      <c r="H67" s="177"/>
      <c r="I67" s="178"/>
      <c r="J67" s="70">
        <f>SUM(J57:J66)</f>
        <v>0</v>
      </c>
      <c r="K67" s="70">
        <f>SUM(K57:K66)</f>
        <v>0</v>
      </c>
      <c r="L67" s="80"/>
      <c r="M67" s="70">
        <f>SUM(M57:M66)</f>
        <v>0</v>
      </c>
      <c r="N67" s="70">
        <f>SUM(N57:N66)</f>
        <v>0</v>
      </c>
      <c r="O67" s="70">
        <f>SUM(O57:O66)</f>
        <v>0</v>
      </c>
      <c r="P67" s="73"/>
      <c r="Q67" s="81"/>
      <c r="R67" s="70">
        <f t="shared" ref="R67:AH67" si="39">SUM(R57:R66)</f>
        <v>0</v>
      </c>
      <c r="S67" s="70">
        <f t="shared" si="39"/>
        <v>0</v>
      </c>
      <c r="T67" s="70">
        <f t="shared" si="39"/>
        <v>0</v>
      </c>
      <c r="U67" s="70">
        <f t="shared" si="39"/>
        <v>0</v>
      </c>
      <c r="V67" s="70">
        <f t="shared" si="39"/>
        <v>0</v>
      </c>
      <c r="W67" s="70">
        <f t="shared" si="39"/>
        <v>0</v>
      </c>
      <c r="X67" s="70">
        <f t="shared" si="39"/>
        <v>0</v>
      </c>
      <c r="Y67" s="70">
        <f t="shared" si="39"/>
        <v>0</v>
      </c>
      <c r="Z67" s="70">
        <f t="shared" si="39"/>
        <v>0</v>
      </c>
      <c r="AA67" s="70">
        <f t="shared" si="39"/>
        <v>0</v>
      </c>
      <c r="AB67" s="70">
        <f t="shared" si="39"/>
        <v>0</v>
      </c>
      <c r="AC67" s="70">
        <f t="shared" si="39"/>
        <v>0</v>
      </c>
      <c r="AD67" s="70">
        <f t="shared" si="39"/>
        <v>0</v>
      </c>
      <c r="AE67" s="70">
        <f t="shared" si="39"/>
        <v>0</v>
      </c>
      <c r="AF67" s="70">
        <f t="shared" si="39"/>
        <v>0</v>
      </c>
      <c r="AG67" s="70">
        <f t="shared" si="39"/>
        <v>0</v>
      </c>
      <c r="AH67" s="70">
        <f t="shared" si="39"/>
        <v>0</v>
      </c>
      <c r="AI67" s="74">
        <f>IF(ISERROR(AH67/J67),0,AH67/J67)</f>
        <v>0</v>
      </c>
      <c r="AJ67" s="74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>
      <c r="A68" s="182" t="s">
        <v>52</v>
      </c>
      <c r="B68" s="183"/>
      <c r="C68" s="183"/>
      <c r="D68" s="183"/>
      <c r="E68" s="184"/>
      <c r="F68" s="17"/>
      <c r="G68" s="18"/>
      <c r="H68" s="19"/>
      <c r="I68" s="19"/>
      <c r="J68" s="7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5" customFormat="1" ht="12.75" hidden="1" customHeight="1" collapsed="1">
      <c r="A79" s="175" t="s">
        <v>53</v>
      </c>
      <c r="B79" s="176"/>
      <c r="C79" s="177"/>
      <c r="D79" s="177"/>
      <c r="E79" s="177"/>
      <c r="F79" s="177"/>
      <c r="G79" s="177"/>
      <c r="H79" s="177"/>
      <c r="I79" s="178"/>
      <c r="J79" s="70">
        <f>SUM(J69:J78)</f>
        <v>0</v>
      </c>
      <c r="K79" s="70">
        <f>SUM(K69:K78)</f>
        <v>0</v>
      </c>
      <c r="L79" s="80"/>
      <c r="M79" s="70">
        <f>SUM(M69:M78)</f>
        <v>0</v>
      </c>
      <c r="N79" s="70">
        <f>SUM(N69:N78)</f>
        <v>0</v>
      </c>
      <c r="O79" s="70">
        <f>SUM(O69:O78)</f>
        <v>0</v>
      </c>
      <c r="P79" s="73"/>
      <c r="Q79" s="81"/>
      <c r="R79" s="70">
        <f t="shared" ref="R79:AH79" si="47">SUM(R69:R78)</f>
        <v>0</v>
      </c>
      <c r="S79" s="70">
        <f t="shared" si="47"/>
        <v>0</v>
      </c>
      <c r="T79" s="70">
        <f t="shared" si="47"/>
        <v>0</v>
      </c>
      <c r="U79" s="70">
        <f t="shared" si="47"/>
        <v>0</v>
      </c>
      <c r="V79" s="70">
        <f t="shared" si="47"/>
        <v>0</v>
      </c>
      <c r="W79" s="70">
        <f t="shared" si="47"/>
        <v>0</v>
      </c>
      <c r="X79" s="70">
        <f t="shared" si="47"/>
        <v>0</v>
      </c>
      <c r="Y79" s="70">
        <f t="shared" si="47"/>
        <v>0</v>
      </c>
      <c r="Z79" s="70">
        <f t="shared" si="47"/>
        <v>0</v>
      </c>
      <c r="AA79" s="70">
        <f t="shared" si="47"/>
        <v>0</v>
      </c>
      <c r="AB79" s="70">
        <f t="shared" si="47"/>
        <v>0</v>
      </c>
      <c r="AC79" s="70">
        <f t="shared" si="47"/>
        <v>0</v>
      </c>
      <c r="AD79" s="70">
        <f t="shared" si="47"/>
        <v>0</v>
      </c>
      <c r="AE79" s="70">
        <f t="shared" si="47"/>
        <v>0</v>
      </c>
      <c r="AF79" s="70">
        <f t="shared" si="47"/>
        <v>0</v>
      </c>
      <c r="AG79" s="70">
        <f t="shared" si="47"/>
        <v>0</v>
      </c>
      <c r="AH79" s="70">
        <f t="shared" si="47"/>
        <v>0</v>
      </c>
      <c r="AI79" s="74">
        <f>IF(ISERROR(AH79/J79),0,AH79/J79)</f>
        <v>0</v>
      </c>
      <c r="AJ79" s="74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>
      <c r="A80" s="182" t="s">
        <v>54</v>
      </c>
      <c r="B80" s="183"/>
      <c r="C80" s="183"/>
      <c r="D80" s="183"/>
      <c r="E80" s="184"/>
      <c r="F80" s="17"/>
      <c r="G80" s="18"/>
      <c r="H80" s="19"/>
      <c r="I80" s="19"/>
      <c r="J80" s="7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5" customFormat="1" ht="12.75" hidden="1" customHeight="1" collapsed="1">
      <c r="A91" s="175" t="s">
        <v>55</v>
      </c>
      <c r="B91" s="176"/>
      <c r="C91" s="177"/>
      <c r="D91" s="177"/>
      <c r="E91" s="177"/>
      <c r="F91" s="177"/>
      <c r="G91" s="177"/>
      <c r="H91" s="177"/>
      <c r="I91" s="178"/>
      <c r="J91" s="70">
        <f>SUM(J81:J90)</f>
        <v>0</v>
      </c>
      <c r="K91" s="70">
        <f>SUM(K81:K90)</f>
        <v>0</v>
      </c>
      <c r="L91" s="80"/>
      <c r="M91" s="70">
        <f>SUM(M81:M90)</f>
        <v>0</v>
      </c>
      <c r="N91" s="70">
        <f>SUM(N81:N90)</f>
        <v>0</v>
      </c>
      <c r="O91" s="70">
        <f>SUM(O81:O90)</f>
        <v>0</v>
      </c>
      <c r="P91" s="73"/>
      <c r="Q91" s="81"/>
      <c r="R91" s="70">
        <f t="shared" ref="R91:AH91" si="55">SUM(R81:R90)</f>
        <v>0</v>
      </c>
      <c r="S91" s="70">
        <f t="shared" si="55"/>
        <v>0</v>
      </c>
      <c r="T91" s="70">
        <f t="shared" si="55"/>
        <v>0</v>
      </c>
      <c r="U91" s="70">
        <f t="shared" si="55"/>
        <v>0</v>
      </c>
      <c r="V91" s="70">
        <f t="shared" si="55"/>
        <v>0</v>
      </c>
      <c r="W91" s="70">
        <f t="shared" si="55"/>
        <v>0</v>
      </c>
      <c r="X91" s="70">
        <f t="shared" si="55"/>
        <v>0</v>
      </c>
      <c r="Y91" s="70">
        <f t="shared" si="55"/>
        <v>0</v>
      </c>
      <c r="Z91" s="70">
        <f t="shared" si="55"/>
        <v>0</v>
      </c>
      <c r="AA91" s="70">
        <f t="shared" si="55"/>
        <v>0</v>
      </c>
      <c r="AB91" s="70">
        <f t="shared" si="55"/>
        <v>0</v>
      </c>
      <c r="AC91" s="70">
        <f t="shared" si="55"/>
        <v>0</v>
      </c>
      <c r="AD91" s="70">
        <f t="shared" si="55"/>
        <v>0</v>
      </c>
      <c r="AE91" s="70">
        <f t="shared" si="55"/>
        <v>0</v>
      </c>
      <c r="AF91" s="70">
        <f t="shared" si="55"/>
        <v>0</v>
      </c>
      <c r="AG91" s="70">
        <f t="shared" si="55"/>
        <v>0</v>
      </c>
      <c r="AH91" s="70">
        <f t="shared" si="55"/>
        <v>0</v>
      </c>
      <c r="AI91" s="74">
        <f>IF(ISERROR(AH91/J91),0,AH91/J91)</f>
        <v>0</v>
      </c>
      <c r="AJ91" s="74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>
      <c r="A92" s="182" t="s">
        <v>56</v>
      </c>
      <c r="B92" s="183"/>
      <c r="C92" s="183"/>
      <c r="D92" s="183"/>
      <c r="E92" s="184"/>
      <c r="F92" s="17"/>
      <c r="G92" s="18"/>
      <c r="H92" s="19"/>
      <c r="I92" s="19"/>
      <c r="J92" s="7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5" customFormat="1" ht="12.75" hidden="1" customHeight="1" collapsed="1">
      <c r="A103" s="175" t="s">
        <v>57</v>
      </c>
      <c r="B103" s="176"/>
      <c r="C103" s="177"/>
      <c r="D103" s="177"/>
      <c r="E103" s="177"/>
      <c r="F103" s="177"/>
      <c r="G103" s="177"/>
      <c r="H103" s="177"/>
      <c r="I103" s="178"/>
      <c r="J103" s="70">
        <f>SUM(J93:J102)</f>
        <v>0</v>
      </c>
      <c r="K103" s="70">
        <f>SUM(K93:K102)</f>
        <v>0</v>
      </c>
      <c r="L103" s="80"/>
      <c r="M103" s="70">
        <f>SUM(M93:M102)</f>
        <v>0</v>
      </c>
      <c r="N103" s="70">
        <f>SUM(N93:N102)</f>
        <v>0</v>
      </c>
      <c r="O103" s="70">
        <f>SUM(O93:O102)</f>
        <v>0</v>
      </c>
      <c r="P103" s="73"/>
      <c r="Q103" s="81"/>
      <c r="R103" s="70">
        <f t="shared" ref="R103:AH103" si="63">SUM(R93:R102)</f>
        <v>0</v>
      </c>
      <c r="S103" s="70">
        <f t="shared" si="63"/>
        <v>0</v>
      </c>
      <c r="T103" s="70">
        <f t="shared" si="63"/>
        <v>0</v>
      </c>
      <c r="U103" s="70">
        <f t="shared" si="63"/>
        <v>0</v>
      </c>
      <c r="V103" s="70">
        <f t="shared" si="63"/>
        <v>0</v>
      </c>
      <c r="W103" s="70">
        <f t="shared" si="63"/>
        <v>0</v>
      </c>
      <c r="X103" s="70">
        <f t="shared" si="63"/>
        <v>0</v>
      </c>
      <c r="Y103" s="70">
        <f t="shared" si="63"/>
        <v>0</v>
      </c>
      <c r="Z103" s="70">
        <f t="shared" si="63"/>
        <v>0</v>
      </c>
      <c r="AA103" s="70">
        <f t="shared" si="63"/>
        <v>0</v>
      </c>
      <c r="AB103" s="70">
        <f t="shared" si="63"/>
        <v>0</v>
      </c>
      <c r="AC103" s="70">
        <f t="shared" si="63"/>
        <v>0</v>
      </c>
      <c r="AD103" s="70">
        <f t="shared" si="63"/>
        <v>0</v>
      </c>
      <c r="AE103" s="70">
        <f t="shared" si="63"/>
        <v>0</v>
      </c>
      <c r="AF103" s="70">
        <f t="shared" si="63"/>
        <v>0</v>
      </c>
      <c r="AG103" s="70">
        <f t="shared" si="63"/>
        <v>0</v>
      </c>
      <c r="AH103" s="70">
        <f t="shared" si="63"/>
        <v>0</v>
      </c>
      <c r="AI103" s="74">
        <f>IF(ISERROR(AH103/J103),0,AH103/J103)</f>
        <v>0</v>
      </c>
      <c r="AJ103" s="74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>
      <c r="A104" s="182" t="s">
        <v>58</v>
      </c>
      <c r="B104" s="183"/>
      <c r="C104" s="183"/>
      <c r="D104" s="183"/>
      <c r="E104" s="184"/>
      <c r="F104" s="17"/>
      <c r="G104" s="18"/>
      <c r="H104" s="19"/>
      <c r="I104" s="19"/>
      <c r="J104" s="7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6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5" customFormat="1" ht="12.75" hidden="1" customHeight="1" collapsed="1">
      <c r="A115" s="175" t="s">
        <v>59</v>
      </c>
      <c r="B115" s="176"/>
      <c r="C115" s="177"/>
      <c r="D115" s="177"/>
      <c r="E115" s="177"/>
      <c r="F115" s="177"/>
      <c r="G115" s="177"/>
      <c r="H115" s="177"/>
      <c r="I115" s="178"/>
      <c r="J115" s="70">
        <f>SUM(J105:J114)</f>
        <v>0</v>
      </c>
      <c r="K115" s="70">
        <f>SUM(K105:K114)</f>
        <v>0</v>
      </c>
      <c r="L115" s="80"/>
      <c r="M115" s="70">
        <f>SUM(M105:M114)</f>
        <v>0</v>
      </c>
      <c r="N115" s="70">
        <f>SUM(N105:N114)</f>
        <v>0</v>
      </c>
      <c r="O115" s="70">
        <f>SUM(O105:O114)</f>
        <v>0</v>
      </c>
      <c r="P115" s="73"/>
      <c r="Q115" s="81"/>
      <c r="R115" s="70">
        <f t="shared" ref="R115:AH115" si="71">SUM(R105:R114)</f>
        <v>0</v>
      </c>
      <c r="S115" s="70">
        <f t="shared" si="71"/>
        <v>0</v>
      </c>
      <c r="T115" s="70">
        <f t="shared" si="71"/>
        <v>0</v>
      </c>
      <c r="U115" s="70">
        <f t="shared" si="71"/>
        <v>0</v>
      </c>
      <c r="V115" s="70">
        <f t="shared" si="71"/>
        <v>0</v>
      </c>
      <c r="W115" s="70">
        <f t="shared" si="71"/>
        <v>0</v>
      </c>
      <c r="X115" s="70">
        <f t="shared" si="71"/>
        <v>0</v>
      </c>
      <c r="Y115" s="70">
        <f t="shared" si="71"/>
        <v>0</v>
      </c>
      <c r="Z115" s="70">
        <f t="shared" si="71"/>
        <v>0</v>
      </c>
      <c r="AA115" s="70">
        <f t="shared" si="71"/>
        <v>0</v>
      </c>
      <c r="AB115" s="70">
        <f t="shared" si="71"/>
        <v>0</v>
      </c>
      <c r="AC115" s="70">
        <f t="shared" si="71"/>
        <v>0</v>
      </c>
      <c r="AD115" s="70">
        <f t="shared" si="71"/>
        <v>0</v>
      </c>
      <c r="AE115" s="70">
        <f t="shared" si="71"/>
        <v>0</v>
      </c>
      <c r="AF115" s="70">
        <f t="shared" si="71"/>
        <v>0</v>
      </c>
      <c r="AG115" s="70">
        <f t="shared" si="71"/>
        <v>0</v>
      </c>
      <c r="AH115" s="70">
        <f t="shared" si="71"/>
        <v>0</v>
      </c>
      <c r="AI115" s="74">
        <f>IF(ISERROR(AH115/J115),0,AH115/J115)</f>
        <v>0</v>
      </c>
      <c r="AJ115" s="74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>
      <c r="A116" s="182" t="s">
        <v>60</v>
      </c>
      <c r="B116" s="183"/>
      <c r="C116" s="183"/>
      <c r="D116" s="183"/>
      <c r="E116" s="184"/>
      <c r="F116" s="17"/>
      <c r="G116" s="18"/>
      <c r="H116" s="19"/>
      <c r="I116" s="19"/>
      <c r="J116" s="7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6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5" customFormat="1" ht="12.75" hidden="1" customHeight="1" collapsed="1">
      <c r="A127" s="175" t="s">
        <v>61</v>
      </c>
      <c r="B127" s="176"/>
      <c r="C127" s="177"/>
      <c r="D127" s="177"/>
      <c r="E127" s="177"/>
      <c r="F127" s="177"/>
      <c r="G127" s="177"/>
      <c r="H127" s="177"/>
      <c r="I127" s="178"/>
      <c r="J127" s="70">
        <f>SUM(J117:J126)</f>
        <v>0</v>
      </c>
      <c r="K127" s="70">
        <f>SUM(K117:K126)</f>
        <v>0</v>
      </c>
      <c r="L127" s="80"/>
      <c r="M127" s="70">
        <f>SUM(M117:M126)</f>
        <v>0</v>
      </c>
      <c r="N127" s="70">
        <f>SUM(N117:N126)</f>
        <v>0</v>
      </c>
      <c r="O127" s="70">
        <f>SUM(O117:O126)</f>
        <v>0</v>
      </c>
      <c r="P127" s="73"/>
      <c r="Q127" s="81"/>
      <c r="R127" s="70">
        <f t="shared" ref="R127:AH127" si="79">SUM(R117:R126)</f>
        <v>0</v>
      </c>
      <c r="S127" s="70">
        <f t="shared" si="79"/>
        <v>0</v>
      </c>
      <c r="T127" s="70">
        <f t="shared" si="79"/>
        <v>0</v>
      </c>
      <c r="U127" s="70">
        <f t="shared" si="79"/>
        <v>0</v>
      </c>
      <c r="V127" s="70">
        <f t="shared" si="79"/>
        <v>0</v>
      </c>
      <c r="W127" s="70">
        <f t="shared" si="79"/>
        <v>0</v>
      </c>
      <c r="X127" s="70">
        <f t="shared" si="79"/>
        <v>0</v>
      </c>
      <c r="Y127" s="70">
        <f t="shared" si="79"/>
        <v>0</v>
      </c>
      <c r="Z127" s="70">
        <f t="shared" si="79"/>
        <v>0</v>
      </c>
      <c r="AA127" s="70">
        <f t="shared" si="79"/>
        <v>0</v>
      </c>
      <c r="AB127" s="70">
        <f t="shared" si="79"/>
        <v>0</v>
      </c>
      <c r="AC127" s="70">
        <f t="shared" si="79"/>
        <v>0</v>
      </c>
      <c r="AD127" s="70">
        <f t="shared" si="79"/>
        <v>0</v>
      </c>
      <c r="AE127" s="70">
        <f t="shared" si="79"/>
        <v>0</v>
      </c>
      <c r="AF127" s="70">
        <f t="shared" si="79"/>
        <v>0</v>
      </c>
      <c r="AG127" s="70">
        <f t="shared" si="79"/>
        <v>0</v>
      </c>
      <c r="AH127" s="70">
        <f t="shared" si="79"/>
        <v>0</v>
      </c>
      <c r="AI127" s="74">
        <f>IF(ISERROR(AH127/J127),0,AH127/J127)</f>
        <v>0</v>
      </c>
      <c r="AJ127" s="74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>
      <c r="A128" s="182" t="s">
        <v>62</v>
      </c>
      <c r="B128" s="183"/>
      <c r="C128" s="183"/>
      <c r="D128" s="183"/>
      <c r="E128" s="184"/>
      <c r="F128" s="17"/>
      <c r="G128" s="18"/>
      <c r="H128" s="19"/>
      <c r="I128" s="19"/>
      <c r="J128" s="7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5" customFormat="1" ht="12.75" hidden="1" customHeight="1" collapsed="1">
      <c r="A139" s="185" t="s">
        <v>63</v>
      </c>
      <c r="B139" s="185"/>
      <c r="C139" s="185"/>
      <c r="D139" s="185"/>
      <c r="E139" s="185"/>
      <c r="F139" s="185"/>
      <c r="G139" s="185"/>
      <c r="H139" s="185"/>
      <c r="I139" s="185"/>
      <c r="J139" s="70">
        <v>0</v>
      </c>
      <c r="K139" s="70">
        <v>0</v>
      </c>
      <c r="L139" s="80"/>
      <c r="M139" s="70">
        <f>SUM(M129:M138)</f>
        <v>0</v>
      </c>
      <c r="N139" s="70">
        <f>SUM(N129:N138)</f>
        <v>0</v>
      </c>
      <c r="O139" s="70">
        <f>SUM(O129:O138)</f>
        <v>0</v>
      </c>
      <c r="P139" s="73"/>
      <c r="Q139" s="81"/>
      <c r="R139" s="70">
        <f t="shared" ref="R139:AH139" si="87">SUM(R129:R138)</f>
        <v>0</v>
      </c>
      <c r="S139" s="70">
        <f t="shared" si="87"/>
        <v>0</v>
      </c>
      <c r="T139" s="70">
        <f t="shared" si="87"/>
        <v>0</v>
      </c>
      <c r="U139" s="70">
        <f t="shared" si="87"/>
        <v>0</v>
      </c>
      <c r="V139" s="70">
        <f t="shared" si="87"/>
        <v>0</v>
      </c>
      <c r="W139" s="70">
        <f t="shared" si="87"/>
        <v>0</v>
      </c>
      <c r="X139" s="70">
        <f t="shared" si="87"/>
        <v>0</v>
      </c>
      <c r="Y139" s="70">
        <f t="shared" si="87"/>
        <v>0</v>
      </c>
      <c r="Z139" s="70">
        <f t="shared" si="87"/>
        <v>0</v>
      </c>
      <c r="AA139" s="70">
        <f t="shared" si="87"/>
        <v>0</v>
      </c>
      <c r="AB139" s="70">
        <f t="shared" si="87"/>
        <v>0</v>
      </c>
      <c r="AC139" s="70">
        <f t="shared" si="87"/>
        <v>0</v>
      </c>
      <c r="AD139" s="70">
        <f t="shared" si="87"/>
        <v>0</v>
      </c>
      <c r="AE139" s="70">
        <f t="shared" si="87"/>
        <v>0</v>
      </c>
      <c r="AF139" s="70">
        <f t="shared" si="87"/>
        <v>0</v>
      </c>
      <c r="AG139" s="70">
        <f t="shared" si="87"/>
        <v>0</v>
      </c>
      <c r="AH139" s="70">
        <f t="shared" si="87"/>
        <v>0</v>
      </c>
      <c r="AI139" s="74">
        <f>IF(ISERROR(AH139/J139),0,AH139/J139)</f>
        <v>0</v>
      </c>
      <c r="AJ139" s="74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>
      <c r="A140" s="186" t="s">
        <v>64</v>
      </c>
      <c r="B140" s="187"/>
      <c r="C140" s="187"/>
      <c r="D140" s="187"/>
      <c r="E140" s="188"/>
      <c r="F140" s="42"/>
      <c r="G140" s="43"/>
      <c r="H140" s="44"/>
      <c r="I140" s="44"/>
      <c r="J140" s="7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5" customFormat="1" ht="12.75" hidden="1" customHeight="1" collapsed="1">
      <c r="A151" s="175" t="s">
        <v>65</v>
      </c>
      <c r="B151" s="177"/>
      <c r="C151" s="177"/>
      <c r="D151" s="177"/>
      <c r="E151" s="177"/>
      <c r="F151" s="177"/>
      <c r="G151" s="177"/>
      <c r="H151" s="177"/>
      <c r="I151" s="178"/>
      <c r="J151" s="70">
        <f>SUM(J141:J150)</f>
        <v>0</v>
      </c>
      <c r="K151" s="70">
        <f>SUM(K141:K150)</f>
        <v>0</v>
      </c>
      <c r="L151" s="80"/>
      <c r="M151" s="70">
        <f>SUM(M141:M150)</f>
        <v>0</v>
      </c>
      <c r="N151" s="70">
        <f>SUM(N141:N150)</f>
        <v>0</v>
      </c>
      <c r="O151" s="70">
        <f>SUM(O141:O150)</f>
        <v>0</v>
      </c>
      <c r="P151" s="73"/>
      <c r="Q151" s="81"/>
      <c r="R151" s="70">
        <f t="shared" ref="R151:AH151" si="95">SUM(R141:R150)</f>
        <v>0</v>
      </c>
      <c r="S151" s="70">
        <f t="shared" si="95"/>
        <v>0</v>
      </c>
      <c r="T151" s="70">
        <f t="shared" si="95"/>
        <v>0</v>
      </c>
      <c r="U151" s="70">
        <f t="shared" si="95"/>
        <v>0</v>
      </c>
      <c r="V151" s="70">
        <f t="shared" si="95"/>
        <v>0</v>
      </c>
      <c r="W151" s="70">
        <f t="shared" si="95"/>
        <v>0</v>
      </c>
      <c r="X151" s="70">
        <f t="shared" si="95"/>
        <v>0</v>
      </c>
      <c r="Y151" s="70">
        <f t="shared" si="95"/>
        <v>0</v>
      </c>
      <c r="Z151" s="70">
        <f t="shared" si="95"/>
        <v>0</v>
      </c>
      <c r="AA151" s="70">
        <f t="shared" si="95"/>
        <v>0</v>
      </c>
      <c r="AB151" s="70">
        <f t="shared" si="95"/>
        <v>0</v>
      </c>
      <c r="AC151" s="70">
        <f t="shared" si="95"/>
        <v>0</v>
      </c>
      <c r="AD151" s="70">
        <f t="shared" si="95"/>
        <v>0</v>
      </c>
      <c r="AE151" s="70">
        <f t="shared" si="95"/>
        <v>0</v>
      </c>
      <c r="AF151" s="70">
        <f t="shared" si="95"/>
        <v>0</v>
      </c>
      <c r="AG151" s="70">
        <f t="shared" si="95"/>
        <v>0</v>
      </c>
      <c r="AH151" s="70">
        <f t="shared" si="95"/>
        <v>0</v>
      </c>
      <c r="AI151" s="74">
        <f>IF(ISERROR(AH151/J151),0,AH151/J151)</f>
        <v>0</v>
      </c>
      <c r="AJ151" s="74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>
      <c r="A152" s="182" t="s">
        <v>66</v>
      </c>
      <c r="B152" s="183"/>
      <c r="C152" s="183"/>
      <c r="D152" s="183"/>
      <c r="E152" s="184"/>
      <c r="F152" s="17"/>
      <c r="G152" s="18"/>
      <c r="H152" s="19"/>
      <c r="I152" s="19"/>
      <c r="J152" s="7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5" customFormat="1" ht="12.75" hidden="1" customHeight="1" collapsed="1">
      <c r="A163" s="175" t="s">
        <v>67</v>
      </c>
      <c r="B163" s="177"/>
      <c r="C163" s="177"/>
      <c r="D163" s="177"/>
      <c r="E163" s="177"/>
      <c r="F163" s="177"/>
      <c r="G163" s="177"/>
      <c r="H163" s="177"/>
      <c r="I163" s="178"/>
      <c r="J163" s="70">
        <f>SUM(J153:J162)</f>
        <v>0</v>
      </c>
      <c r="K163" s="70">
        <f>SUM(K153:K162)</f>
        <v>0</v>
      </c>
      <c r="L163" s="80"/>
      <c r="M163" s="70">
        <f>SUM(M153:M162)</f>
        <v>0</v>
      </c>
      <c r="N163" s="70">
        <f>SUM(N153:N162)</f>
        <v>0</v>
      </c>
      <c r="O163" s="70">
        <f>SUM(O153:O162)</f>
        <v>0</v>
      </c>
      <c r="P163" s="73"/>
      <c r="Q163" s="81"/>
      <c r="R163" s="70">
        <f t="shared" ref="R163:AH163" si="103">SUM(R153:R162)</f>
        <v>0</v>
      </c>
      <c r="S163" s="70">
        <f t="shared" si="103"/>
        <v>0</v>
      </c>
      <c r="T163" s="70">
        <f t="shared" si="103"/>
        <v>0</v>
      </c>
      <c r="U163" s="70">
        <f t="shared" si="103"/>
        <v>0</v>
      </c>
      <c r="V163" s="70">
        <f t="shared" si="103"/>
        <v>0</v>
      </c>
      <c r="W163" s="70">
        <f t="shared" si="103"/>
        <v>0</v>
      </c>
      <c r="X163" s="70">
        <f t="shared" si="103"/>
        <v>0</v>
      </c>
      <c r="Y163" s="70">
        <f t="shared" si="103"/>
        <v>0</v>
      </c>
      <c r="Z163" s="70">
        <f t="shared" si="103"/>
        <v>0</v>
      </c>
      <c r="AA163" s="70">
        <f t="shared" si="103"/>
        <v>0</v>
      </c>
      <c r="AB163" s="70">
        <f t="shared" si="103"/>
        <v>0</v>
      </c>
      <c r="AC163" s="70">
        <f t="shared" si="103"/>
        <v>0</v>
      </c>
      <c r="AD163" s="70">
        <f t="shared" si="103"/>
        <v>0</v>
      </c>
      <c r="AE163" s="70">
        <f t="shared" si="103"/>
        <v>0</v>
      </c>
      <c r="AF163" s="70">
        <f t="shared" si="103"/>
        <v>0</v>
      </c>
      <c r="AG163" s="70">
        <f t="shared" si="103"/>
        <v>0</v>
      </c>
      <c r="AH163" s="70">
        <f t="shared" si="103"/>
        <v>0</v>
      </c>
      <c r="AI163" s="74">
        <f>IF(ISERROR(AH163/J163),0,AH163/J163)</f>
        <v>0</v>
      </c>
      <c r="AJ163" s="74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>
      <c r="A164" s="182" t="s">
        <v>68</v>
      </c>
      <c r="B164" s="183"/>
      <c r="C164" s="183"/>
      <c r="D164" s="183"/>
      <c r="E164" s="184"/>
      <c r="F164" s="17"/>
      <c r="G164" s="18"/>
      <c r="H164" s="19"/>
      <c r="I164" s="19"/>
      <c r="J164" s="7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5" customFormat="1" ht="12.75" hidden="1" customHeight="1" collapsed="1">
      <c r="A175" s="175" t="s">
        <v>69</v>
      </c>
      <c r="B175" s="177"/>
      <c r="C175" s="177"/>
      <c r="D175" s="177"/>
      <c r="E175" s="177"/>
      <c r="F175" s="177"/>
      <c r="G175" s="177"/>
      <c r="H175" s="177"/>
      <c r="I175" s="178"/>
      <c r="J175" s="70">
        <f>SUM(J165:J174)</f>
        <v>0</v>
      </c>
      <c r="K175" s="70">
        <f>SUM(K165:K174)</f>
        <v>0</v>
      </c>
      <c r="L175" s="80"/>
      <c r="M175" s="70">
        <f>SUM(M165:M174)</f>
        <v>0</v>
      </c>
      <c r="N175" s="70">
        <f>SUM(N165:N174)</f>
        <v>0</v>
      </c>
      <c r="O175" s="70">
        <f>SUM(O165:O174)</f>
        <v>0</v>
      </c>
      <c r="P175" s="73"/>
      <c r="Q175" s="81"/>
      <c r="R175" s="70">
        <f t="shared" ref="R175:AH175" si="111">SUM(R165:R174)</f>
        <v>0</v>
      </c>
      <c r="S175" s="70">
        <f t="shared" si="111"/>
        <v>0</v>
      </c>
      <c r="T175" s="70">
        <f t="shared" si="111"/>
        <v>0</v>
      </c>
      <c r="U175" s="70">
        <f t="shared" si="111"/>
        <v>0</v>
      </c>
      <c r="V175" s="70">
        <f t="shared" si="111"/>
        <v>0</v>
      </c>
      <c r="W175" s="70">
        <f t="shared" si="111"/>
        <v>0</v>
      </c>
      <c r="X175" s="70">
        <f t="shared" si="111"/>
        <v>0</v>
      </c>
      <c r="Y175" s="70">
        <f t="shared" si="111"/>
        <v>0</v>
      </c>
      <c r="Z175" s="70">
        <f t="shared" si="111"/>
        <v>0</v>
      </c>
      <c r="AA175" s="70">
        <f t="shared" si="111"/>
        <v>0</v>
      </c>
      <c r="AB175" s="70">
        <f t="shared" si="111"/>
        <v>0</v>
      </c>
      <c r="AC175" s="70">
        <f t="shared" si="111"/>
        <v>0</v>
      </c>
      <c r="AD175" s="70">
        <f t="shared" si="111"/>
        <v>0</v>
      </c>
      <c r="AE175" s="70">
        <f t="shared" si="111"/>
        <v>0</v>
      </c>
      <c r="AF175" s="70">
        <f t="shared" si="111"/>
        <v>0</v>
      </c>
      <c r="AG175" s="70">
        <f t="shared" si="111"/>
        <v>0</v>
      </c>
      <c r="AH175" s="70">
        <f t="shared" si="111"/>
        <v>0</v>
      </c>
      <c r="AI175" s="74">
        <f>IF(ISERROR(AH175/J175),0,AH175/J175)</f>
        <v>0</v>
      </c>
      <c r="AJ175" s="74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>
      <c r="A176" s="182" t="s">
        <v>70</v>
      </c>
      <c r="B176" s="183"/>
      <c r="C176" s="183"/>
      <c r="D176" s="183"/>
      <c r="E176" s="184"/>
      <c r="F176" s="17"/>
      <c r="G176" s="18"/>
      <c r="H176" s="19"/>
      <c r="I176" s="19"/>
      <c r="J176" s="7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5" customFormat="1" ht="12.75" hidden="1" customHeight="1" collapsed="1">
      <c r="A187" s="175" t="s">
        <v>71</v>
      </c>
      <c r="B187" s="177"/>
      <c r="C187" s="177"/>
      <c r="D187" s="177"/>
      <c r="E187" s="177"/>
      <c r="F187" s="177"/>
      <c r="G187" s="177"/>
      <c r="H187" s="177"/>
      <c r="I187" s="178"/>
      <c r="J187" s="70">
        <f>SUM(J177:J186)</f>
        <v>0</v>
      </c>
      <c r="K187" s="70">
        <f>SUM(K177:K186)</f>
        <v>0</v>
      </c>
      <c r="L187" s="80"/>
      <c r="M187" s="70">
        <f>SUM(M177:M186)</f>
        <v>0</v>
      </c>
      <c r="N187" s="70">
        <f>SUM(N177:N186)</f>
        <v>0</v>
      </c>
      <c r="O187" s="70">
        <f>SUM(O177:O186)</f>
        <v>0</v>
      </c>
      <c r="P187" s="73"/>
      <c r="Q187" s="81"/>
      <c r="R187" s="70">
        <f t="shared" ref="R187:AH187" si="119">SUM(R177:R186)</f>
        <v>0</v>
      </c>
      <c r="S187" s="70">
        <f t="shared" si="119"/>
        <v>0</v>
      </c>
      <c r="T187" s="70">
        <f t="shared" si="119"/>
        <v>0</v>
      </c>
      <c r="U187" s="70">
        <f t="shared" si="119"/>
        <v>0</v>
      </c>
      <c r="V187" s="70">
        <f t="shared" si="119"/>
        <v>0</v>
      </c>
      <c r="W187" s="70">
        <f t="shared" si="119"/>
        <v>0</v>
      </c>
      <c r="X187" s="70">
        <f t="shared" si="119"/>
        <v>0</v>
      </c>
      <c r="Y187" s="70">
        <f t="shared" si="119"/>
        <v>0</v>
      </c>
      <c r="Z187" s="70">
        <f t="shared" si="119"/>
        <v>0</v>
      </c>
      <c r="AA187" s="70">
        <f t="shared" si="119"/>
        <v>0</v>
      </c>
      <c r="AB187" s="70">
        <f t="shared" si="119"/>
        <v>0</v>
      </c>
      <c r="AC187" s="70">
        <f t="shared" si="119"/>
        <v>0</v>
      </c>
      <c r="AD187" s="70">
        <f t="shared" si="119"/>
        <v>0</v>
      </c>
      <c r="AE187" s="70">
        <f t="shared" si="119"/>
        <v>0</v>
      </c>
      <c r="AF187" s="70">
        <f t="shared" si="119"/>
        <v>0</v>
      </c>
      <c r="AG187" s="70">
        <f t="shared" si="119"/>
        <v>0</v>
      </c>
      <c r="AH187" s="70">
        <f t="shared" si="119"/>
        <v>0</v>
      </c>
      <c r="AI187" s="74">
        <f>IF(ISERROR(AH187/J187),0,AH187/J187)</f>
        <v>0</v>
      </c>
      <c r="AJ187" s="74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136" t="s">
        <v>72</v>
      </c>
      <c r="B188" s="137"/>
      <c r="C188" s="137"/>
      <c r="D188" s="137"/>
      <c r="E188" s="138"/>
      <c r="F188" s="17"/>
      <c r="G188" s="18"/>
      <c r="H188" s="19"/>
      <c r="I188" s="19"/>
      <c r="J188" s="160">
        <v>6390025000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>
      <c r="A189" s="26">
        <v>1</v>
      </c>
      <c r="B189" s="26"/>
      <c r="C189" s="105" t="s">
        <v>179</v>
      </c>
      <c r="D189" s="55">
        <v>42755</v>
      </c>
      <c r="E189" s="65" t="s">
        <v>143</v>
      </c>
      <c r="F189" s="65" t="s">
        <v>144</v>
      </c>
      <c r="G189" s="63" t="s">
        <v>145</v>
      </c>
      <c r="H189" s="69"/>
      <c r="I189" s="2">
        <v>43100</v>
      </c>
      <c r="J189" s="161"/>
      <c r="K189" s="58">
        <v>460000000</v>
      </c>
      <c r="L189" s="1"/>
      <c r="M189" s="57"/>
      <c r="N189" s="64"/>
      <c r="O189" s="57"/>
      <c r="P189" s="53"/>
      <c r="Q189" s="53"/>
      <c r="R189" s="31"/>
      <c r="S189" s="31"/>
      <c r="T189" s="31">
        <v>322000000</v>
      </c>
      <c r="U189" s="32">
        <f>SUM(R189:T189)</f>
        <v>322000000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 t="shared" ref="AH189" si="120">SUM(U189,Y189,AC189,AG189)</f>
        <v>322000000</v>
      </c>
      <c r="AI189" s="33">
        <f>IF(ISERROR(AH189/J188),0,AH189/J188)</f>
        <v>5.0391039158688734E-2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5" customFormat="1">
      <c r="A190" s="139" t="s">
        <v>73</v>
      </c>
      <c r="B190" s="140"/>
      <c r="C190" s="140"/>
      <c r="D190" s="140"/>
      <c r="E190" s="140"/>
      <c r="F190" s="140"/>
      <c r="G190" s="140"/>
      <c r="H190" s="140"/>
      <c r="I190" s="141"/>
      <c r="J190" s="114">
        <f>J188</f>
        <v>6390025000</v>
      </c>
      <c r="K190" s="114">
        <f>SUM(K189:K189)</f>
        <v>460000000</v>
      </c>
      <c r="L190" s="127"/>
      <c r="M190" s="114">
        <f>SUM(M189:M189)</f>
        <v>0</v>
      </c>
      <c r="N190" s="114">
        <f>SUM(N189:N189)</f>
        <v>0</v>
      </c>
      <c r="O190" s="114">
        <f>SUM(O189:O189)</f>
        <v>0</v>
      </c>
      <c r="P190" s="116"/>
      <c r="Q190" s="117"/>
      <c r="R190" s="114">
        <f t="shared" ref="R190:AH190" si="121">SUM(R189:R189)</f>
        <v>0</v>
      </c>
      <c r="S190" s="114">
        <f t="shared" si="121"/>
        <v>0</v>
      </c>
      <c r="T190" s="114">
        <f t="shared" si="121"/>
        <v>322000000</v>
      </c>
      <c r="U190" s="114">
        <f t="shared" si="121"/>
        <v>322000000</v>
      </c>
      <c r="V190" s="114">
        <f t="shared" si="121"/>
        <v>0</v>
      </c>
      <c r="W190" s="114">
        <f t="shared" si="121"/>
        <v>0</v>
      </c>
      <c r="X190" s="114">
        <f t="shared" si="121"/>
        <v>0</v>
      </c>
      <c r="Y190" s="114">
        <f t="shared" si="121"/>
        <v>0</v>
      </c>
      <c r="Z190" s="114">
        <f t="shared" si="121"/>
        <v>0</v>
      </c>
      <c r="AA190" s="114">
        <f t="shared" si="121"/>
        <v>0</v>
      </c>
      <c r="AB190" s="114">
        <f t="shared" si="121"/>
        <v>0</v>
      </c>
      <c r="AC190" s="114">
        <f t="shared" si="121"/>
        <v>0</v>
      </c>
      <c r="AD190" s="114">
        <f t="shared" si="121"/>
        <v>0</v>
      </c>
      <c r="AE190" s="114">
        <f t="shared" si="121"/>
        <v>0</v>
      </c>
      <c r="AF190" s="114">
        <f t="shared" si="121"/>
        <v>0</v>
      </c>
      <c r="AG190" s="114">
        <f t="shared" si="121"/>
        <v>0</v>
      </c>
      <c r="AH190" s="114">
        <f t="shared" si="121"/>
        <v>322000000</v>
      </c>
      <c r="AI190" s="118">
        <f>IF(ISERROR(AH190/J190),0,AH190/J190)</f>
        <v>5.0391039158688734E-2</v>
      </c>
      <c r="AJ190" s="118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1" customFormat="1">
      <c r="A191" s="142" t="str">
        <f>"TOTAL ASIG."&amp;" "&amp;$A$5</f>
        <v>TOTAL ASIG. 24-03-340 "Programa de Apoyo Integral al Adulto Mayor"</v>
      </c>
      <c r="B191" s="143"/>
      <c r="C191" s="143"/>
      <c r="D191" s="143"/>
      <c r="E191" s="143"/>
      <c r="F191" s="143"/>
      <c r="G191" s="143"/>
      <c r="H191" s="143"/>
      <c r="I191" s="144"/>
      <c r="J191" s="119">
        <f>SUM(J19,J31,J43,J55,J67,J79,J91,J103,J115,J127,J139,J151,J163,J175,J187,J190)</f>
        <v>6390025000</v>
      </c>
      <c r="K191" s="119">
        <f>+K19+K31+K43+K55+K67+K79+K91+K103+K115+K127+K139+K151+K187+K163+K175+K190</f>
        <v>460000000</v>
      </c>
      <c r="L191" s="120"/>
      <c r="M191" s="119">
        <f>+M19+M31+M43+M55+M67+M79+M91+M103+M115+M127+M139+M151+M187+M163+M175+M190</f>
        <v>0</v>
      </c>
      <c r="N191" s="119">
        <f>+N19+N31+N43+N55+N67+N79+N91+N103+N115+N127+N139+N151+N187+N163+N175+N190</f>
        <v>0</v>
      </c>
      <c r="O191" s="119">
        <f>+O19+O31+O43+O55+O67+O79+O91+O103+O115+O127+O139+O151+O187+O163+O175+O190</f>
        <v>0</v>
      </c>
      <c r="P191" s="121"/>
      <c r="Q191" s="128"/>
      <c r="R191" s="119">
        <f t="shared" ref="R191:AH191" si="122">+R19+R31+R43+R55+R67+R79+R91+R103+R115+R127+R139+R151+R187+R163+R175+R190</f>
        <v>0</v>
      </c>
      <c r="S191" s="119">
        <f t="shared" si="122"/>
        <v>0</v>
      </c>
      <c r="T191" s="119">
        <f t="shared" si="122"/>
        <v>322000000</v>
      </c>
      <c r="U191" s="119">
        <f t="shared" si="122"/>
        <v>322000000</v>
      </c>
      <c r="V191" s="119">
        <f t="shared" si="122"/>
        <v>0</v>
      </c>
      <c r="W191" s="119">
        <f t="shared" si="122"/>
        <v>0</v>
      </c>
      <c r="X191" s="119">
        <f t="shared" si="122"/>
        <v>0</v>
      </c>
      <c r="Y191" s="119">
        <f t="shared" si="122"/>
        <v>0</v>
      </c>
      <c r="Z191" s="119">
        <f t="shared" si="122"/>
        <v>0</v>
      </c>
      <c r="AA191" s="119">
        <f t="shared" si="122"/>
        <v>0</v>
      </c>
      <c r="AB191" s="119">
        <f t="shared" si="122"/>
        <v>0</v>
      </c>
      <c r="AC191" s="119">
        <f t="shared" si="122"/>
        <v>0</v>
      </c>
      <c r="AD191" s="119">
        <f t="shared" si="122"/>
        <v>0</v>
      </c>
      <c r="AE191" s="119">
        <f t="shared" si="122"/>
        <v>0</v>
      </c>
      <c r="AF191" s="119">
        <f t="shared" si="122"/>
        <v>0</v>
      </c>
      <c r="AG191" s="119">
        <f t="shared" si="122"/>
        <v>0</v>
      </c>
      <c r="AH191" s="119">
        <f t="shared" si="122"/>
        <v>322000000</v>
      </c>
      <c r="AI191" s="123">
        <f>IF(ISERROR(AH191/J191),0,AH191/J191)</f>
        <v>5.0391039158688734E-2</v>
      </c>
      <c r="AJ191" s="123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J188:J189"/>
    <mergeCell ref="A188:E188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zoomScaleNormal="100" workbookViewId="0">
      <selection activeCell="A24" sqref="A24:Y24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+'24-03-340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+'24-03-340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+'24-03-340 Ind. Proy'!A5:U5</f>
        <v>24-03-340 "Programa de Apoyo Integral al Adulto Mayor"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26" t="s">
        <v>25</v>
      </c>
      <c r="E7" s="126" t="s">
        <v>26</v>
      </c>
      <c r="F7" s="126" t="s">
        <v>27</v>
      </c>
      <c r="G7" s="126" t="s">
        <v>28</v>
      </c>
      <c r="H7" s="126" t="s">
        <v>29</v>
      </c>
      <c r="I7" s="126" t="s">
        <v>30</v>
      </c>
      <c r="J7" s="159"/>
      <c r="K7" s="126" t="s">
        <v>31</v>
      </c>
      <c r="L7" s="126" t="s">
        <v>32</v>
      </c>
      <c r="M7" s="126" t="s">
        <v>33</v>
      </c>
      <c r="N7" s="159"/>
      <c r="O7" s="126" t="s">
        <v>34</v>
      </c>
      <c r="P7" s="126" t="s">
        <v>35</v>
      </c>
      <c r="Q7" s="126" t="s">
        <v>36</v>
      </c>
      <c r="R7" s="159"/>
      <c r="S7" s="126" t="s">
        <v>37</v>
      </c>
      <c r="T7" s="126" t="s">
        <v>38</v>
      </c>
      <c r="U7" s="126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+'24-03-340 Ind. Proy'!J19</f>
        <v>0</v>
      </c>
      <c r="C8" s="10">
        <f>+'24-03-340 Ind. Proy'!K19</f>
        <v>0</v>
      </c>
      <c r="D8" s="10">
        <f>+'24-03-340 Ind. Proy'!M19</f>
        <v>0</v>
      </c>
      <c r="E8" s="10">
        <f>+'24-03-340 Ind. Proy'!N19</f>
        <v>0</v>
      </c>
      <c r="F8" s="10">
        <f>+'24-03-340 Ind. Proy'!O19</f>
        <v>0</v>
      </c>
      <c r="G8" s="10">
        <f>+'24-03-340 Ind. Proy'!R19</f>
        <v>0</v>
      </c>
      <c r="H8" s="10">
        <f>+'24-03-340 Ind. Proy'!S19</f>
        <v>0</v>
      </c>
      <c r="I8" s="10">
        <f>+'24-03-340 Ind. Proy'!T19</f>
        <v>0</v>
      </c>
      <c r="J8" s="10">
        <f>+'24-03-340 Ind. Proy'!U19</f>
        <v>0</v>
      </c>
      <c r="K8" s="10">
        <f>+'24-03-340 Ind. Proy'!V19</f>
        <v>0</v>
      </c>
      <c r="L8" s="10">
        <f>+'24-03-340 Ind. Proy'!W19</f>
        <v>0</v>
      </c>
      <c r="M8" s="10">
        <f>+'24-03-340 Ind. Proy'!X19</f>
        <v>0</v>
      </c>
      <c r="N8" s="10">
        <f>+'24-03-340 Ind. Proy'!Y19</f>
        <v>0</v>
      </c>
      <c r="O8" s="10">
        <f>+'24-03-340 Ind. Proy'!Z19</f>
        <v>0</v>
      </c>
      <c r="P8" s="10">
        <f>+'24-03-340 Ind. Proy'!AA19</f>
        <v>0</v>
      </c>
      <c r="Q8" s="10">
        <f>+'24-03-340 Ind. Proy'!AB19</f>
        <v>0</v>
      </c>
      <c r="R8" s="10">
        <f>+'24-03-340 Ind. Proy'!AC19</f>
        <v>0</v>
      </c>
      <c r="S8" s="10">
        <f>+'24-03-340 Ind. Proy'!AD19</f>
        <v>0</v>
      </c>
      <c r="T8" s="10">
        <f>+'24-03-340 Ind. Proy'!AE19</f>
        <v>0</v>
      </c>
      <c r="U8" s="10">
        <f>+'24-03-340 Ind. Proy'!AF19</f>
        <v>0</v>
      </c>
      <c r="V8" s="10">
        <f>+'24-03-340 Ind. Proy'!AG19</f>
        <v>0</v>
      </c>
      <c r="W8" s="10">
        <f>+'24-03-340 Ind. Proy'!AH19</f>
        <v>0</v>
      </c>
      <c r="X8" s="49">
        <f>+'24-03-340 Ind. Proy'!AI19</f>
        <v>0</v>
      </c>
      <c r="Y8" s="49">
        <f>+'24-03-340 Ind. Proy'!AJ19</f>
        <v>0</v>
      </c>
    </row>
    <row r="9" spans="1:25" s="45" customFormat="1" ht="24.75" customHeight="1">
      <c r="A9" s="48" t="s">
        <v>44</v>
      </c>
      <c r="B9" s="10">
        <f>+'24-03-340 Ind. Proy'!J31</f>
        <v>0</v>
      </c>
      <c r="C9" s="10">
        <f>+'24-03-340 Ind. Proy'!K31</f>
        <v>0</v>
      </c>
      <c r="D9" s="10">
        <f>+'24-03-340 Ind. Proy'!M31</f>
        <v>0</v>
      </c>
      <c r="E9" s="10">
        <f>+'24-03-340 Ind. Proy'!N31</f>
        <v>0</v>
      </c>
      <c r="F9" s="10">
        <f>+'24-03-340 Ind. Proy'!O31</f>
        <v>0</v>
      </c>
      <c r="G9" s="10">
        <f>+'24-03-340 Ind. Proy'!R31</f>
        <v>0</v>
      </c>
      <c r="H9" s="10">
        <f>+'24-03-340 Ind. Proy'!S31</f>
        <v>0</v>
      </c>
      <c r="I9" s="10">
        <f>+'24-03-340 Ind. Proy'!T31</f>
        <v>0</v>
      </c>
      <c r="J9" s="10">
        <f>+'24-03-340 Ind. Proy'!U31</f>
        <v>0</v>
      </c>
      <c r="K9" s="10">
        <f>+'24-03-340 Ind. Proy'!V31</f>
        <v>0</v>
      </c>
      <c r="L9" s="10">
        <f>+'24-03-340 Ind. Proy'!W31</f>
        <v>0</v>
      </c>
      <c r="M9" s="10">
        <f>+'24-03-340 Ind. Proy'!X31</f>
        <v>0</v>
      </c>
      <c r="N9" s="10">
        <f>+'24-03-340 Ind. Proy'!Y31</f>
        <v>0</v>
      </c>
      <c r="O9" s="10">
        <f>+'24-03-340 Ind. Proy'!Z31</f>
        <v>0</v>
      </c>
      <c r="P9" s="10">
        <f>+'24-03-340 Ind. Proy'!AA31</f>
        <v>0</v>
      </c>
      <c r="Q9" s="10">
        <f>+'24-03-340 Ind. Proy'!AB31</f>
        <v>0</v>
      </c>
      <c r="R9" s="10">
        <f>+'24-03-340 Ind. Proy'!AC31</f>
        <v>0</v>
      </c>
      <c r="S9" s="10">
        <f>+'24-03-340 Ind. Proy'!AD31</f>
        <v>0</v>
      </c>
      <c r="T9" s="10">
        <f>+'24-03-340 Ind. Proy'!AE31</f>
        <v>0</v>
      </c>
      <c r="U9" s="10">
        <f>+'24-03-340 Ind. Proy'!AF31</f>
        <v>0</v>
      </c>
      <c r="V9" s="10">
        <f>+'24-03-340 Ind. Proy'!AG31</f>
        <v>0</v>
      </c>
      <c r="W9" s="10">
        <f>+'24-03-340 Ind. Proy'!AH31</f>
        <v>0</v>
      </c>
      <c r="X9" s="49">
        <f>+'24-03-340 Ind. Proy'!AI31</f>
        <v>0</v>
      </c>
      <c r="Y9" s="49">
        <f>+'24-03-340 Ind. Proy'!AJ31</f>
        <v>0</v>
      </c>
    </row>
    <row r="10" spans="1:25" s="45" customFormat="1" ht="24.75" customHeight="1">
      <c r="A10" s="48" t="s">
        <v>46</v>
      </c>
      <c r="B10" s="10">
        <f>+'24-03-340 Ind. Proy'!J43</f>
        <v>0</v>
      </c>
      <c r="C10" s="10">
        <f>+'24-03-340 Ind. Proy'!K43</f>
        <v>0</v>
      </c>
      <c r="D10" s="10">
        <f>+'24-03-340 Ind. Proy'!M43</f>
        <v>0</v>
      </c>
      <c r="E10" s="10">
        <f>+'24-03-340 Ind. Proy'!N43</f>
        <v>0</v>
      </c>
      <c r="F10" s="10">
        <f>+'24-03-340 Ind. Proy'!O43</f>
        <v>0</v>
      </c>
      <c r="G10" s="10">
        <f>+'24-03-340 Ind. Proy'!R43</f>
        <v>0</v>
      </c>
      <c r="H10" s="10">
        <f>+'24-03-340 Ind. Proy'!S43</f>
        <v>0</v>
      </c>
      <c r="I10" s="10">
        <f>+'24-03-340 Ind. Proy'!T43</f>
        <v>0</v>
      </c>
      <c r="J10" s="10">
        <f>+'24-03-340 Ind. Proy'!U43</f>
        <v>0</v>
      </c>
      <c r="K10" s="10">
        <f>+'24-03-340 Ind. Proy'!V43</f>
        <v>0</v>
      </c>
      <c r="L10" s="10">
        <f>+'24-03-340 Ind. Proy'!W43</f>
        <v>0</v>
      </c>
      <c r="M10" s="10">
        <f>+'24-03-340 Ind. Proy'!X43</f>
        <v>0</v>
      </c>
      <c r="N10" s="10">
        <f>+'24-03-340 Ind. Proy'!Y43</f>
        <v>0</v>
      </c>
      <c r="O10" s="10">
        <f>+'24-03-340 Ind. Proy'!Z43</f>
        <v>0</v>
      </c>
      <c r="P10" s="10">
        <f>+'24-03-340 Ind. Proy'!AA43</f>
        <v>0</v>
      </c>
      <c r="Q10" s="10">
        <f>+'24-03-340 Ind. Proy'!AB43</f>
        <v>0</v>
      </c>
      <c r="R10" s="10">
        <f>+'24-03-340 Ind. Proy'!AC43</f>
        <v>0</v>
      </c>
      <c r="S10" s="10">
        <f>+'24-03-340 Ind. Proy'!AD43</f>
        <v>0</v>
      </c>
      <c r="T10" s="10">
        <f>+'24-03-340 Ind. Proy'!AE43</f>
        <v>0</v>
      </c>
      <c r="U10" s="10">
        <f>+'24-03-340 Ind. Proy'!AF43</f>
        <v>0</v>
      </c>
      <c r="V10" s="10">
        <f>+'24-03-340 Ind. Proy'!AG43</f>
        <v>0</v>
      </c>
      <c r="W10" s="10">
        <f>+'24-03-340 Ind. Proy'!AH43</f>
        <v>0</v>
      </c>
      <c r="X10" s="49">
        <f>+'24-03-340 Ind. Proy'!AI43</f>
        <v>0</v>
      </c>
      <c r="Y10" s="49">
        <f>+'24-03-340 Ind. Proy'!AJ43</f>
        <v>0</v>
      </c>
    </row>
    <row r="11" spans="1:25" s="45" customFormat="1" ht="24.75" customHeight="1">
      <c r="A11" s="48" t="s">
        <v>48</v>
      </c>
      <c r="B11" s="10">
        <f>+'24-03-340 Ind. Proy'!J55</f>
        <v>0</v>
      </c>
      <c r="C11" s="10">
        <f>+'24-03-340 Ind. Proy'!K55</f>
        <v>0</v>
      </c>
      <c r="D11" s="10">
        <f>+'24-03-340 Ind. Proy'!M55</f>
        <v>0</v>
      </c>
      <c r="E11" s="10">
        <f>+'24-03-340 Ind. Proy'!N55</f>
        <v>0</v>
      </c>
      <c r="F11" s="10">
        <f>+'24-03-340 Ind. Proy'!O55</f>
        <v>0</v>
      </c>
      <c r="G11" s="10">
        <f>+'24-03-340 Ind. Proy'!R55</f>
        <v>0</v>
      </c>
      <c r="H11" s="10">
        <f>+'24-03-340 Ind. Proy'!S55</f>
        <v>0</v>
      </c>
      <c r="I11" s="10">
        <f>+'24-03-340 Ind. Proy'!T55</f>
        <v>0</v>
      </c>
      <c r="J11" s="10">
        <f>+'24-03-340 Ind. Proy'!U55</f>
        <v>0</v>
      </c>
      <c r="K11" s="10">
        <f>+'24-03-340 Ind. Proy'!V55</f>
        <v>0</v>
      </c>
      <c r="L11" s="10">
        <f>+'24-03-340 Ind. Proy'!W55</f>
        <v>0</v>
      </c>
      <c r="M11" s="10">
        <f>+'24-03-340 Ind. Proy'!X55</f>
        <v>0</v>
      </c>
      <c r="N11" s="10">
        <f>+'24-03-340 Ind. Proy'!Y55</f>
        <v>0</v>
      </c>
      <c r="O11" s="10">
        <f>+'24-03-340 Ind. Proy'!Z55</f>
        <v>0</v>
      </c>
      <c r="P11" s="10">
        <f>+'24-03-340 Ind. Proy'!AA55</f>
        <v>0</v>
      </c>
      <c r="Q11" s="10">
        <f>+'24-03-340 Ind. Proy'!AB55</f>
        <v>0</v>
      </c>
      <c r="R11" s="10">
        <f>+'24-03-340 Ind. Proy'!AC55</f>
        <v>0</v>
      </c>
      <c r="S11" s="10">
        <f>+'24-03-340 Ind. Proy'!AD55</f>
        <v>0</v>
      </c>
      <c r="T11" s="10">
        <f>+'24-03-340 Ind. Proy'!AE55</f>
        <v>0</v>
      </c>
      <c r="U11" s="10">
        <f>+'24-03-340 Ind. Proy'!AF55</f>
        <v>0</v>
      </c>
      <c r="V11" s="10">
        <f>+'24-03-340 Ind. Proy'!AG55</f>
        <v>0</v>
      </c>
      <c r="W11" s="10">
        <f>+'24-03-340 Ind. Proy'!AH55</f>
        <v>0</v>
      </c>
      <c r="X11" s="49">
        <f>+'24-03-340 Ind. Proy'!AI55</f>
        <v>0</v>
      </c>
      <c r="Y11" s="49">
        <f>+'24-03-340 Ind. Proy'!AJ55</f>
        <v>0</v>
      </c>
    </row>
    <row r="12" spans="1:25" s="45" customFormat="1" ht="24.75" customHeight="1">
      <c r="A12" s="48" t="s">
        <v>50</v>
      </c>
      <c r="B12" s="10">
        <f>+'24-03-340 Ind. Proy'!J67</f>
        <v>0</v>
      </c>
      <c r="C12" s="10">
        <f>+'24-03-340 Ind. Proy'!K67</f>
        <v>0</v>
      </c>
      <c r="D12" s="10">
        <f>+'24-03-340 Ind. Proy'!M67</f>
        <v>0</v>
      </c>
      <c r="E12" s="10">
        <f>+'24-03-340 Ind. Proy'!N67</f>
        <v>0</v>
      </c>
      <c r="F12" s="10">
        <f>+'24-03-340 Ind. Proy'!O67</f>
        <v>0</v>
      </c>
      <c r="G12" s="10">
        <f>+'24-03-340 Ind. Proy'!R67</f>
        <v>0</v>
      </c>
      <c r="H12" s="10">
        <f>+'24-03-340 Ind. Proy'!S67</f>
        <v>0</v>
      </c>
      <c r="I12" s="10">
        <f>+'24-03-340 Ind. Proy'!T67</f>
        <v>0</v>
      </c>
      <c r="J12" s="10">
        <f>+'24-03-340 Ind. Proy'!U67</f>
        <v>0</v>
      </c>
      <c r="K12" s="10">
        <f>+'24-03-340 Ind. Proy'!V67</f>
        <v>0</v>
      </c>
      <c r="L12" s="10">
        <f>+'24-03-340 Ind. Proy'!W67</f>
        <v>0</v>
      </c>
      <c r="M12" s="10">
        <f>+'24-03-340 Ind. Proy'!X67</f>
        <v>0</v>
      </c>
      <c r="N12" s="10">
        <f>+'24-03-340 Ind. Proy'!Y67</f>
        <v>0</v>
      </c>
      <c r="O12" s="10">
        <f>+'24-03-340 Ind. Proy'!Z67</f>
        <v>0</v>
      </c>
      <c r="P12" s="10">
        <f>+'24-03-340 Ind. Proy'!AA67</f>
        <v>0</v>
      </c>
      <c r="Q12" s="10">
        <f>+'24-03-340 Ind. Proy'!AB67</f>
        <v>0</v>
      </c>
      <c r="R12" s="10">
        <f>+'24-03-340 Ind. Proy'!AC67</f>
        <v>0</v>
      </c>
      <c r="S12" s="10">
        <f>+'24-03-340 Ind. Proy'!AD67</f>
        <v>0</v>
      </c>
      <c r="T12" s="10">
        <f>+'24-03-340 Ind. Proy'!AE67</f>
        <v>0</v>
      </c>
      <c r="U12" s="10">
        <f>+'24-03-340 Ind. Proy'!AF67</f>
        <v>0</v>
      </c>
      <c r="V12" s="10">
        <f>+'24-03-340 Ind. Proy'!AG67</f>
        <v>0</v>
      </c>
      <c r="W12" s="10">
        <f>+'24-03-340 Ind. Proy'!AH67</f>
        <v>0</v>
      </c>
      <c r="X12" s="49">
        <f>+'24-03-340 Ind. Proy'!AI67</f>
        <v>0</v>
      </c>
      <c r="Y12" s="49">
        <f>+'24-03-340 Ind. Proy'!AJ67</f>
        <v>0</v>
      </c>
    </row>
    <row r="13" spans="1:25" s="45" customFormat="1" ht="24.75" customHeight="1">
      <c r="A13" s="48" t="s">
        <v>52</v>
      </c>
      <c r="B13" s="10">
        <f>+'24-03-340 Ind. Proy'!J79</f>
        <v>0</v>
      </c>
      <c r="C13" s="10">
        <f>+'24-03-340 Ind. Proy'!K79</f>
        <v>0</v>
      </c>
      <c r="D13" s="10">
        <f>+'24-03-340 Ind. Proy'!M79</f>
        <v>0</v>
      </c>
      <c r="E13" s="10">
        <f>+'24-03-340 Ind. Proy'!N79</f>
        <v>0</v>
      </c>
      <c r="F13" s="10">
        <f>+'24-03-340 Ind. Proy'!O79</f>
        <v>0</v>
      </c>
      <c r="G13" s="10">
        <f>+'24-03-340 Ind. Proy'!R79</f>
        <v>0</v>
      </c>
      <c r="H13" s="10">
        <f>+'24-03-340 Ind. Proy'!S79</f>
        <v>0</v>
      </c>
      <c r="I13" s="10">
        <f>+'24-03-340 Ind. Proy'!T79</f>
        <v>0</v>
      </c>
      <c r="J13" s="10">
        <f>+'24-03-340 Ind. Proy'!U79</f>
        <v>0</v>
      </c>
      <c r="K13" s="10">
        <f>+'24-03-340 Ind. Proy'!V79</f>
        <v>0</v>
      </c>
      <c r="L13" s="10">
        <f>+'24-03-340 Ind. Proy'!W79</f>
        <v>0</v>
      </c>
      <c r="M13" s="10">
        <f>+'24-03-340 Ind. Proy'!X79</f>
        <v>0</v>
      </c>
      <c r="N13" s="10">
        <f>+'24-03-340 Ind. Proy'!Y79</f>
        <v>0</v>
      </c>
      <c r="O13" s="10">
        <f>+'24-03-340 Ind. Proy'!Z79</f>
        <v>0</v>
      </c>
      <c r="P13" s="10">
        <f>+'24-03-340 Ind. Proy'!AA79</f>
        <v>0</v>
      </c>
      <c r="Q13" s="10">
        <f>+'24-03-340 Ind. Proy'!AB79</f>
        <v>0</v>
      </c>
      <c r="R13" s="10">
        <f>+'24-03-340 Ind. Proy'!AC79</f>
        <v>0</v>
      </c>
      <c r="S13" s="10">
        <f>+'24-03-340 Ind. Proy'!AD79</f>
        <v>0</v>
      </c>
      <c r="T13" s="10">
        <f>+'24-03-340 Ind. Proy'!AE79</f>
        <v>0</v>
      </c>
      <c r="U13" s="10">
        <f>+'24-03-340 Ind. Proy'!AF79</f>
        <v>0</v>
      </c>
      <c r="V13" s="10">
        <f>+'24-03-340 Ind. Proy'!AG79</f>
        <v>0</v>
      </c>
      <c r="W13" s="10">
        <f>+'24-03-340 Ind. Proy'!AH79</f>
        <v>0</v>
      </c>
      <c r="X13" s="49">
        <f>+'24-03-340 Ind. Proy'!AI79</f>
        <v>0</v>
      </c>
      <c r="Y13" s="49">
        <f>+'24-03-340 Ind. Proy'!AJ79</f>
        <v>0</v>
      </c>
    </row>
    <row r="14" spans="1:25" s="45" customFormat="1" ht="24.75" customHeight="1">
      <c r="A14" s="48" t="s">
        <v>54</v>
      </c>
      <c r="B14" s="10">
        <f>+'24-03-340 Ind. Proy'!J91</f>
        <v>0</v>
      </c>
      <c r="C14" s="10">
        <f>+'24-03-340 Ind. Proy'!K91</f>
        <v>0</v>
      </c>
      <c r="D14" s="10">
        <f>+'24-03-340 Ind. Proy'!M91</f>
        <v>0</v>
      </c>
      <c r="E14" s="10">
        <f>+'24-03-340 Ind. Proy'!N91</f>
        <v>0</v>
      </c>
      <c r="F14" s="10">
        <f>+'24-03-340 Ind. Proy'!O91</f>
        <v>0</v>
      </c>
      <c r="G14" s="10">
        <f>+'24-03-340 Ind. Proy'!R91</f>
        <v>0</v>
      </c>
      <c r="H14" s="10">
        <f>+'24-03-340 Ind. Proy'!S91</f>
        <v>0</v>
      </c>
      <c r="I14" s="10">
        <f>+'24-03-340 Ind. Proy'!T91</f>
        <v>0</v>
      </c>
      <c r="J14" s="10">
        <f>+'24-03-340 Ind. Proy'!U91</f>
        <v>0</v>
      </c>
      <c r="K14" s="10">
        <f>+'24-03-340 Ind. Proy'!V91</f>
        <v>0</v>
      </c>
      <c r="L14" s="10">
        <f>+'24-03-340 Ind. Proy'!W91</f>
        <v>0</v>
      </c>
      <c r="M14" s="10">
        <f>+'24-03-340 Ind. Proy'!X91</f>
        <v>0</v>
      </c>
      <c r="N14" s="10">
        <f>+'24-03-340 Ind. Proy'!Y91</f>
        <v>0</v>
      </c>
      <c r="O14" s="10">
        <f>+'24-03-340 Ind. Proy'!Z91</f>
        <v>0</v>
      </c>
      <c r="P14" s="10">
        <f>+'24-03-340 Ind. Proy'!AA91</f>
        <v>0</v>
      </c>
      <c r="Q14" s="10">
        <f>+'24-03-340 Ind. Proy'!AB91</f>
        <v>0</v>
      </c>
      <c r="R14" s="10">
        <f>+'24-03-340 Ind. Proy'!AC91</f>
        <v>0</v>
      </c>
      <c r="S14" s="10">
        <f>+'24-03-340 Ind. Proy'!AD91</f>
        <v>0</v>
      </c>
      <c r="T14" s="10">
        <f>+'24-03-340 Ind. Proy'!AE91</f>
        <v>0</v>
      </c>
      <c r="U14" s="10">
        <f>+'24-03-340 Ind. Proy'!AF91</f>
        <v>0</v>
      </c>
      <c r="V14" s="10">
        <f>+'24-03-340 Ind. Proy'!AG91</f>
        <v>0</v>
      </c>
      <c r="W14" s="10">
        <f>+'24-03-340 Ind. Proy'!AH91</f>
        <v>0</v>
      </c>
      <c r="X14" s="49">
        <f>+'24-03-340 Ind. Proy'!AI91</f>
        <v>0</v>
      </c>
      <c r="Y14" s="49">
        <f>+'24-03-340 Ind. Proy'!AJ91</f>
        <v>0</v>
      </c>
    </row>
    <row r="15" spans="1:25" s="45" customFormat="1" ht="24.75" customHeight="1">
      <c r="A15" s="48" t="s">
        <v>56</v>
      </c>
      <c r="B15" s="10">
        <f>+'24-03-340 Ind. Proy'!J103</f>
        <v>0</v>
      </c>
      <c r="C15" s="10">
        <f>+'24-03-340 Ind. Proy'!K103</f>
        <v>0</v>
      </c>
      <c r="D15" s="10">
        <f>+'24-03-340 Ind. Proy'!M103</f>
        <v>0</v>
      </c>
      <c r="E15" s="10">
        <f>+'24-03-340 Ind. Proy'!N103</f>
        <v>0</v>
      </c>
      <c r="F15" s="10">
        <f>+'24-03-340 Ind. Proy'!O103</f>
        <v>0</v>
      </c>
      <c r="G15" s="10">
        <f>+'24-03-340 Ind. Proy'!R103</f>
        <v>0</v>
      </c>
      <c r="H15" s="10">
        <f>+'24-03-340 Ind. Proy'!S103</f>
        <v>0</v>
      </c>
      <c r="I15" s="10">
        <f>+'24-03-340 Ind. Proy'!T103</f>
        <v>0</v>
      </c>
      <c r="J15" s="10">
        <f>+'24-03-340 Ind. Proy'!U103</f>
        <v>0</v>
      </c>
      <c r="K15" s="10">
        <f>+'24-03-340 Ind. Proy'!V103</f>
        <v>0</v>
      </c>
      <c r="L15" s="10">
        <f>+'24-03-340 Ind. Proy'!W103</f>
        <v>0</v>
      </c>
      <c r="M15" s="10">
        <f>+'24-03-340 Ind. Proy'!X103</f>
        <v>0</v>
      </c>
      <c r="N15" s="10">
        <f>+'24-03-340 Ind. Proy'!Y103</f>
        <v>0</v>
      </c>
      <c r="O15" s="10">
        <f>+'24-03-340 Ind. Proy'!Z103</f>
        <v>0</v>
      </c>
      <c r="P15" s="10">
        <f>+'24-03-340 Ind. Proy'!AA103</f>
        <v>0</v>
      </c>
      <c r="Q15" s="10">
        <f>+'24-03-340 Ind. Proy'!AB103</f>
        <v>0</v>
      </c>
      <c r="R15" s="10">
        <f>+'24-03-340 Ind. Proy'!AC103</f>
        <v>0</v>
      </c>
      <c r="S15" s="10">
        <f>+'24-03-340 Ind. Proy'!AD103</f>
        <v>0</v>
      </c>
      <c r="T15" s="10">
        <f>+'24-03-340 Ind. Proy'!AE103</f>
        <v>0</v>
      </c>
      <c r="U15" s="10">
        <f>+'24-03-340 Ind. Proy'!AF103</f>
        <v>0</v>
      </c>
      <c r="V15" s="10">
        <f>+'24-03-340 Ind. Proy'!AG103</f>
        <v>0</v>
      </c>
      <c r="W15" s="10">
        <f>+'24-03-340 Ind. Proy'!AH103</f>
        <v>0</v>
      </c>
      <c r="X15" s="49">
        <f>+'24-03-340 Ind. Proy'!AI103</f>
        <v>0</v>
      </c>
      <c r="Y15" s="49">
        <f>+'24-03-340 Ind. Proy'!AJ103</f>
        <v>0</v>
      </c>
    </row>
    <row r="16" spans="1:25" s="45" customFormat="1" ht="24.75" customHeight="1">
      <c r="A16" s="48" t="s">
        <v>58</v>
      </c>
      <c r="B16" s="10">
        <f>+'24-03-340 Ind. Proy'!J115</f>
        <v>0</v>
      </c>
      <c r="C16" s="10">
        <f>+'24-03-340 Ind. Proy'!K115</f>
        <v>0</v>
      </c>
      <c r="D16" s="10">
        <f>+'24-03-340 Ind. Proy'!M115</f>
        <v>0</v>
      </c>
      <c r="E16" s="10">
        <f>+'24-03-340 Ind. Proy'!N115</f>
        <v>0</v>
      </c>
      <c r="F16" s="10">
        <f>+'24-03-340 Ind. Proy'!O115</f>
        <v>0</v>
      </c>
      <c r="G16" s="10">
        <f>+'24-03-340 Ind. Proy'!R115</f>
        <v>0</v>
      </c>
      <c r="H16" s="10">
        <f>+'24-03-340 Ind. Proy'!S115</f>
        <v>0</v>
      </c>
      <c r="I16" s="10">
        <f>+'24-03-340 Ind. Proy'!T115</f>
        <v>0</v>
      </c>
      <c r="J16" s="10">
        <f>+'24-03-340 Ind. Proy'!U115</f>
        <v>0</v>
      </c>
      <c r="K16" s="10">
        <f>+'24-03-340 Ind. Proy'!V115</f>
        <v>0</v>
      </c>
      <c r="L16" s="10">
        <f>+'24-03-340 Ind. Proy'!W115</f>
        <v>0</v>
      </c>
      <c r="M16" s="10">
        <f>+'24-03-340 Ind. Proy'!X115</f>
        <v>0</v>
      </c>
      <c r="N16" s="10">
        <f>+'24-03-340 Ind. Proy'!Y115</f>
        <v>0</v>
      </c>
      <c r="O16" s="10">
        <f>+'24-03-340 Ind. Proy'!Z115</f>
        <v>0</v>
      </c>
      <c r="P16" s="10">
        <f>+'24-03-340 Ind. Proy'!AA115</f>
        <v>0</v>
      </c>
      <c r="Q16" s="10">
        <f>+'24-03-340 Ind. Proy'!AB115</f>
        <v>0</v>
      </c>
      <c r="R16" s="10">
        <f>+'24-03-340 Ind. Proy'!AC115</f>
        <v>0</v>
      </c>
      <c r="S16" s="10">
        <f>+'24-03-340 Ind. Proy'!AD115</f>
        <v>0</v>
      </c>
      <c r="T16" s="10">
        <f>+'24-03-340 Ind. Proy'!AE115</f>
        <v>0</v>
      </c>
      <c r="U16" s="10">
        <f>+'24-03-340 Ind. Proy'!AF115</f>
        <v>0</v>
      </c>
      <c r="V16" s="10">
        <f>+'24-03-340 Ind. Proy'!AG115</f>
        <v>0</v>
      </c>
      <c r="W16" s="10">
        <f>+'24-03-340 Ind. Proy'!AH115</f>
        <v>0</v>
      </c>
      <c r="X16" s="49">
        <f>+'24-03-340 Ind. Proy'!AI115</f>
        <v>0</v>
      </c>
      <c r="Y16" s="49">
        <f>+'24-03-340 Ind. Proy'!AJ115</f>
        <v>0</v>
      </c>
    </row>
    <row r="17" spans="1:25" s="45" customFormat="1" ht="24.75" customHeight="1">
      <c r="A17" s="48" t="s">
        <v>60</v>
      </c>
      <c r="B17" s="10">
        <f>+'24-03-340 Ind. Proy'!J127</f>
        <v>0</v>
      </c>
      <c r="C17" s="10">
        <f>+'24-03-340 Ind. Proy'!K127</f>
        <v>0</v>
      </c>
      <c r="D17" s="10">
        <f>+'24-03-340 Ind. Proy'!M127</f>
        <v>0</v>
      </c>
      <c r="E17" s="10">
        <f>+'24-03-340 Ind. Proy'!N127</f>
        <v>0</v>
      </c>
      <c r="F17" s="10">
        <f>+'24-03-340 Ind. Proy'!O127</f>
        <v>0</v>
      </c>
      <c r="G17" s="10">
        <f>+'24-03-340 Ind. Proy'!R127</f>
        <v>0</v>
      </c>
      <c r="H17" s="10">
        <f>+'24-03-340 Ind. Proy'!S127</f>
        <v>0</v>
      </c>
      <c r="I17" s="10">
        <f>+'24-03-340 Ind. Proy'!T127</f>
        <v>0</v>
      </c>
      <c r="J17" s="10">
        <f>+'24-03-340 Ind. Proy'!U127</f>
        <v>0</v>
      </c>
      <c r="K17" s="10">
        <f>+'24-03-340 Ind. Proy'!V127</f>
        <v>0</v>
      </c>
      <c r="L17" s="10">
        <f>+'24-03-340 Ind. Proy'!W127</f>
        <v>0</v>
      </c>
      <c r="M17" s="10">
        <f>+'24-03-340 Ind. Proy'!X127</f>
        <v>0</v>
      </c>
      <c r="N17" s="10">
        <f>+'24-03-340 Ind. Proy'!Y127</f>
        <v>0</v>
      </c>
      <c r="O17" s="10">
        <f>+'24-03-340 Ind. Proy'!Z127</f>
        <v>0</v>
      </c>
      <c r="P17" s="10">
        <f>+'24-03-340 Ind. Proy'!AA127</f>
        <v>0</v>
      </c>
      <c r="Q17" s="10">
        <f>+'24-03-340 Ind. Proy'!AB127</f>
        <v>0</v>
      </c>
      <c r="R17" s="10">
        <f>+'24-03-340 Ind. Proy'!AC127</f>
        <v>0</v>
      </c>
      <c r="S17" s="10">
        <f>+'24-03-340 Ind. Proy'!AD127</f>
        <v>0</v>
      </c>
      <c r="T17" s="10">
        <f>+'24-03-340 Ind. Proy'!AE127</f>
        <v>0</v>
      </c>
      <c r="U17" s="10">
        <f>+'24-03-340 Ind. Proy'!AF127</f>
        <v>0</v>
      </c>
      <c r="V17" s="10">
        <f>+'24-03-340 Ind. Proy'!AG127</f>
        <v>0</v>
      </c>
      <c r="W17" s="10">
        <f>+'24-03-340 Ind. Proy'!AH127</f>
        <v>0</v>
      </c>
      <c r="X17" s="49">
        <f>+'24-03-340 Ind. Proy'!AI116</f>
        <v>0</v>
      </c>
      <c r="Y17" s="49">
        <f>+'24-03-340 Ind. Proy'!AJ116</f>
        <v>0</v>
      </c>
    </row>
    <row r="18" spans="1:25" s="45" customFormat="1" ht="24.75" customHeight="1">
      <c r="A18" s="48" t="s">
        <v>62</v>
      </c>
      <c r="B18" s="10">
        <f>+'24-03-340 Ind. Proy'!J139</f>
        <v>0</v>
      </c>
      <c r="C18" s="10">
        <f>+'24-03-340 Ind. Proy'!K139</f>
        <v>0</v>
      </c>
      <c r="D18" s="10">
        <f>+'24-03-340 Ind. Proy'!M139</f>
        <v>0</v>
      </c>
      <c r="E18" s="10">
        <f>+'24-03-340 Ind. Proy'!N139</f>
        <v>0</v>
      </c>
      <c r="F18" s="10">
        <f>+'24-03-340 Ind. Proy'!O139</f>
        <v>0</v>
      </c>
      <c r="G18" s="10">
        <f>+'24-03-340 Ind. Proy'!R139</f>
        <v>0</v>
      </c>
      <c r="H18" s="10">
        <f>+'24-03-340 Ind. Proy'!S139</f>
        <v>0</v>
      </c>
      <c r="I18" s="10">
        <f>+'24-03-340 Ind. Proy'!T139</f>
        <v>0</v>
      </c>
      <c r="J18" s="10">
        <f>+'24-03-340 Ind. Proy'!U139</f>
        <v>0</v>
      </c>
      <c r="K18" s="10">
        <f>+'24-03-340 Ind. Proy'!V139</f>
        <v>0</v>
      </c>
      <c r="L18" s="10">
        <f>+'24-03-340 Ind. Proy'!W139</f>
        <v>0</v>
      </c>
      <c r="M18" s="10">
        <f>+'24-03-340 Ind. Proy'!X139</f>
        <v>0</v>
      </c>
      <c r="N18" s="10">
        <f>+'24-03-340 Ind. Proy'!Y139</f>
        <v>0</v>
      </c>
      <c r="O18" s="10">
        <f>+'24-03-340 Ind. Proy'!Z139</f>
        <v>0</v>
      </c>
      <c r="P18" s="10">
        <f>+'24-03-340 Ind. Proy'!AA139</f>
        <v>0</v>
      </c>
      <c r="Q18" s="10">
        <f>+'24-03-340 Ind. Proy'!AB139</f>
        <v>0</v>
      </c>
      <c r="R18" s="10">
        <f>+'24-03-340 Ind. Proy'!AC139</f>
        <v>0</v>
      </c>
      <c r="S18" s="10">
        <f>+'24-03-340 Ind. Proy'!AD139</f>
        <v>0</v>
      </c>
      <c r="T18" s="10">
        <f>+'24-03-340 Ind. Proy'!AE139</f>
        <v>0</v>
      </c>
      <c r="U18" s="10">
        <f>+'24-03-340 Ind. Proy'!AF139</f>
        <v>0</v>
      </c>
      <c r="V18" s="10">
        <f>+'24-03-340 Ind. Proy'!AG139</f>
        <v>0</v>
      </c>
      <c r="W18" s="10">
        <f>+'24-03-340 Ind. Proy'!AH139</f>
        <v>0</v>
      </c>
      <c r="X18" s="49">
        <f>+'24-03-340 Ind. Proy'!AI117</f>
        <v>0</v>
      </c>
      <c r="Y18" s="49">
        <f>+'24-03-340 Ind. Proy'!AJ139</f>
        <v>0</v>
      </c>
    </row>
    <row r="19" spans="1:25" s="45" customFormat="1" ht="24.75" customHeight="1">
      <c r="A19" s="48" t="s">
        <v>64</v>
      </c>
      <c r="B19" s="10">
        <f>+'24-03-340 Ind. Proy'!J151</f>
        <v>0</v>
      </c>
      <c r="C19" s="10">
        <f>+'24-03-340 Ind. Proy'!K151</f>
        <v>0</v>
      </c>
      <c r="D19" s="10">
        <f>+'24-03-340 Ind. Proy'!M151</f>
        <v>0</v>
      </c>
      <c r="E19" s="10">
        <f>+'24-03-340 Ind. Proy'!N151</f>
        <v>0</v>
      </c>
      <c r="F19" s="10">
        <f>+'24-03-340 Ind. Proy'!O151</f>
        <v>0</v>
      </c>
      <c r="G19" s="10">
        <f>+'24-03-340 Ind. Proy'!R151</f>
        <v>0</v>
      </c>
      <c r="H19" s="10">
        <f>+'24-03-340 Ind. Proy'!S151</f>
        <v>0</v>
      </c>
      <c r="I19" s="10">
        <f>+'24-03-340 Ind. Proy'!T151</f>
        <v>0</v>
      </c>
      <c r="J19" s="10">
        <f>+'24-03-340 Ind. Proy'!U151</f>
        <v>0</v>
      </c>
      <c r="K19" s="10">
        <f>+'24-03-340 Ind. Proy'!V151</f>
        <v>0</v>
      </c>
      <c r="L19" s="10">
        <f>+'24-03-340 Ind. Proy'!W151</f>
        <v>0</v>
      </c>
      <c r="M19" s="10">
        <f>+'24-03-340 Ind. Proy'!X151</f>
        <v>0</v>
      </c>
      <c r="N19" s="10">
        <f>+'24-03-340 Ind. Proy'!Y151</f>
        <v>0</v>
      </c>
      <c r="O19" s="10">
        <f>+'24-03-340 Ind. Proy'!Z151</f>
        <v>0</v>
      </c>
      <c r="P19" s="10">
        <f>+'24-03-340 Ind. Proy'!AA151</f>
        <v>0</v>
      </c>
      <c r="Q19" s="10">
        <f>+'24-03-340 Ind. Proy'!AB151</f>
        <v>0</v>
      </c>
      <c r="R19" s="10">
        <f>+'24-03-340 Ind. Proy'!AC151</f>
        <v>0</v>
      </c>
      <c r="S19" s="10">
        <f>+'24-03-340 Ind. Proy'!AD151</f>
        <v>0</v>
      </c>
      <c r="T19" s="10">
        <f>+'24-03-340 Ind. Proy'!AE151</f>
        <v>0</v>
      </c>
      <c r="U19" s="10">
        <f>+'24-03-340 Ind. Proy'!AF151</f>
        <v>0</v>
      </c>
      <c r="V19" s="10">
        <f>+'24-03-340 Ind. Proy'!AG151</f>
        <v>0</v>
      </c>
      <c r="W19" s="10">
        <f>+'24-03-340 Ind. Proy'!AH151</f>
        <v>0</v>
      </c>
      <c r="X19" s="49">
        <f>+'24-03-340 Ind. Proy'!AI151</f>
        <v>0</v>
      </c>
      <c r="Y19" s="49">
        <f>+'24-03-340 Ind. Proy'!AJ151</f>
        <v>0</v>
      </c>
    </row>
    <row r="20" spans="1:25" s="45" customFormat="1" ht="24.75" customHeight="1">
      <c r="A20" s="50" t="s">
        <v>66</v>
      </c>
      <c r="B20" s="10">
        <f>+'24-03-340 Ind. Proy'!J163</f>
        <v>0</v>
      </c>
      <c r="C20" s="10">
        <f>+'24-03-340 Ind. Proy'!K163</f>
        <v>0</v>
      </c>
      <c r="D20" s="10">
        <f>+'24-03-340 Ind. Proy'!M163</f>
        <v>0</v>
      </c>
      <c r="E20" s="10">
        <f>+'24-03-340 Ind. Proy'!N163</f>
        <v>0</v>
      </c>
      <c r="F20" s="10">
        <f>+'24-03-340 Ind. Proy'!O163</f>
        <v>0</v>
      </c>
      <c r="G20" s="10">
        <f>+'24-03-340 Ind. Proy'!R163</f>
        <v>0</v>
      </c>
      <c r="H20" s="10">
        <f>+'24-03-340 Ind. Proy'!S163</f>
        <v>0</v>
      </c>
      <c r="I20" s="10">
        <f>+'24-03-340 Ind. Proy'!T163</f>
        <v>0</v>
      </c>
      <c r="J20" s="10">
        <f>+'24-03-340 Ind. Proy'!U163</f>
        <v>0</v>
      </c>
      <c r="K20" s="10">
        <f>+'24-03-340 Ind. Proy'!V163</f>
        <v>0</v>
      </c>
      <c r="L20" s="10">
        <f>+'24-03-340 Ind. Proy'!W163</f>
        <v>0</v>
      </c>
      <c r="M20" s="10">
        <f>+'24-03-340 Ind. Proy'!X163</f>
        <v>0</v>
      </c>
      <c r="N20" s="10">
        <f>+'24-03-340 Ind. Proy'!Y163</f>
        <v>0</v>
      </c>
      <c r="O20" s="10">
        <f>+'24-03-340 Ind. Proy'!Z163</f>
        <v>0</v>
      </c>
      <c r="P20" s="10">
        <f>+'24-03-340 Ind. Proy'!AA163</f>
        <v>0</v>
      </c>
      <c r="Q20" s="10">
        <f>+'24-03-340 Ind. Proy'!AB163</f>
        <v>0</v>
      </c>
      <c r="R20" s="10">
        <f>+'24-03-340 Ind. Proy'!AC163</f>
        <v>0</v>
      </c>
      <c r="S20" s="10">
        <f>+'24-03-340 Ind. Proy'!AD163</f>
        <v>0</v>
      </c>
      <c r="T20" s="10">
        <f>+'24-03-340 Ind. Proy'!AE163</f>
        <v>0</v>
      </c>
      <c r="U20" s="10">
        <f>+'24-03-340 Ind. Proy'!AF163</f>
        <v>0</v>
      </c>
      <c r="V20" s="10">
        <f>+'24-03-340 Ind. Proy'!AG163</f>
        <v>0</v>
      </c>
      <c r="W20" s="10">
        <f>+'24-03-340 Ind. Proy'!AH163</f>
        <v>0</v>
      </c>
      <c r="X20" s="49">
        <f>+'24-03-340 Ind. Proy'!AI163</f>
        <v>0</v>
      </c>
      <c r="Y20" s="49">
        <f>+'24-03-340 Ind. Proy'!AJ163</f>
        <v>0</v>
      </c>
    </row>
    <row r="21" spans="1:25" s="45" customFormat="1" ht="24.75" customHeight="1">
      <c r="A21" s="50" t="s">
        <v>68</v>
      </c>
      <c r="B21" s="10">
        <f>+'24-03-340 Ind. Proy'!J175</f>
        <v>0</v>
      </c>
      <c r="C21" s="10">
        <f>+'24-03-340 Ind. Proy'!K175</f>
        <v>0</v>
      </c>
      <c r="D21" s="10">
        <f>+'24-03-340 Ind. Proy'!M175</f>
        <v>0</v>
      </c>
      <c r="E21" s="10">
        <f>+'24-03-340 Ind. Proy'!N175</f>
        <v>0</v>
      </c>
      <c r="F21" s="10">
        <f>+'24-03-340 Ind. Proy'!O175</f>
        <v>0</v>
      </c>
      <c r="G21" s="10">
        <f>+'24-03-340 Ind. Proy'!R175</f>
        <v>0</v>
      </c>
      <c r="H21" s="10">
        <f>+'24-03-340 Ind. Proy'!S175</f>
        <v>0</v>
      </c>
      <c r="I21" s="10">
        <f>+'24-03-340 Ind. Proy'!T175</f>
        <v>0</v>
      </c>
      <c r="J21" s="10">
        <f>+'24-03-340 Ind. Proy'!U175</f>
        <v>0</v>
      </c>
      <c r="K21" s="10">
        <f>+'24-03-340 Ind. Proy'!V175</f>
        <v>0</v>
      </c>
      <c r="L21" s="10">
        <f>+'24-03-340 Ind. Proy'!W175</f>
        <v>0</v>
      </c>
      <c r="M21" s="10">
        <f>+'24-03-340 Ind. Proy'!X175</f>
        <v>0</v>
      </c>
      <c r="N21" s="10">
        <f>+'24-03-340 Ind. Proy'!Y175</f>
        <v>0</v>
      </c>
      <c r="O21" s="10">
        <f>+'24-03-340 Ind. Proy'!Z175</f>
        <v>0</v>
      </c>
      <c r="P21" s="10">
        <f>+'24-03-340 Ind. Proy'!AA175</f>
        <v>0</v>
      </c>
      <c r="Q21" s="10">
        <f>+'24-03-340 Ind. Proy'!AB175</f>
        <v>0</v>
      </c>
      <c r="R21" s="10">
        <f>+'24-03-340 Ind. Proy'!AC175</f>
        <v>0</v>
      </c>
      <c r="S21" s="10">
        <f>+'24-03-340 Ind. Proy'!AD175</f>
        <v>0</v>
      </c>
      <c r="T21" s="10">
        <f>+'24-03-340 Ind. Proy'!AE175</f>
        <v>0</v>
      </c>
      <c r="U21" s="10">
        <f>+'24-03-340 Ind. Proy'!AF175</f>
        <v>0</v>
      </c>
      <c r="V21" s="10">
        <f>+'24-03-340 Ind. Proy'!AG175</f>
        <v>0</v>
      </c>
      <c r="W21" s="10">
        <f>+'24-03-340 Ind. Proy'!AH175</f>
        <v>0</v>
      </c>
      <c r="X21" s="49">
        <f>+'24-03-340 Ind. Proy'!AI175</f>
        <v>0</v>
      </c>
      <c r="Y21" s="49">
        <f>+'24-03-340 Ind. Proy'!AJ175</f>
        <v>0</v>
      </c>
    </row>
    <row r="22" spans="1:25" s="45" customFormat="1" ht="24.75" customHeight="1">
      <c r="A22" s="50" t="s">
        <v>70</v>
      </c>
      <c r="B22" s="10">
        <f>+'24-03-340 Ind. Proy'!J187</f>
        <v>0</v>
      </c>
      <c r="C22" s="10">
        <f>+'24-03-340 Ind. Proy'!K187</f>
        <v>0</v>
      </c>
      <c r="D22" s="10">
        <f>+'24-03-340 Ind. Proy'!M187</f>
        <v>0</v>
      </c>
      <c r="E22" s="10">
        <f>+'24-03-340 Ind. Proy'!N187</f>
        <v>0</v>
      </c>
      <c r="F22" s="10">
        <f>+'24-03-340 Ind. Proy'!O187</f>
        <v>0</v>
      </c>
      <c r="G22" s="10">
        <f>+'24-03-340 Ind. Proy'!R187</f>
        <v>0</v>
      </c>
      <c r="H22" s="10">
        <f>+'24-03-340 Ind. Proy'!S187</f>
        <v>0</v>
      </c>
      <c r="I22" s="10">
        <f>+'24-03-340 Ind. Proy'!T187</f>
        <v>0</v>
      </c>
      <c r="J22" s="10">
        <f>+'24-03-340 Ind. Proy'!U187</f>
        <v>0</v>
      </c>
      <c r="K22" s="10">
        <f>+'24-03-340 Ind. Proy'!V187</f>
        <v>0</v>
      </c>
      <c r="L22" s="10">
        <f>+'24-03-340 Ind. Proy'!W187</f>
        <v>0</v>
      </c>
      <c r="M22" s="10">
        <f>+'24-03-340 Ind. Proy'!X187</f>
        <v>0</v>
      </c>
      <c r="N22" s="10">
        <f>+'24-03-340 Ind. Proy'!Y187</f>
        <v>0</v>
      </c>
      <c r="O22" s="10">
        <f>+'24-03-340 Ind. Proy'!Z187</f>
        <v>0</v>
      </c>
      <c r="P22" s="10">
        <f>+'24-03-340 Ind. Proy'!AA187</f>
        <v>0</v>
      </c>
      <c r="Q22" s="10">
        <f>+'24-03-340 Ind. Proy'!AB187</f>
        <v>0</v>
      </c>
      <c r="R22" s="10">
        <f>+'24-03-340 Ind. Proy'!AC187</f>
        <v>0</v>
      </c>
      <c r="S22" s="10">
        <f>+'24-03-340 Ind. Proy'!AD187</f>
        <v>0</v>
      </c>
      <c r="T22" s="10">
        <f>+'24-03-340 Ind. Proy'!AE187</f>
        <v>0</v>
      </c>
      <c r="U22" s="10">
        <f>+'24-03-340 Ind. Proy'!AF187</f>
        <v>0</v>
      </c>
      <c r="V22" s="10">
        <f>+'24-03-340 Ind. Proy'!AG187</f>
        <v>0</v>
      </c>
      <c r="W22" s="10">
        <f>+'24-03-340 Ind. Proy'!AH187</f>
        <v>0</v>
      </c>
      <c r="X22" s="49">
        <f>+'24-03-340 Ind. Proy'!AI187</f>
        <v>0</v>
      </c>
      <c r="Y22" s="49">
        <f>+'24-03-340 Ind. Proy'!AJ187</f>
        <v>0</v>
      </c>
    </row>
    <row r="23" spans="1:25" s="45" customFormat="1" ht="24.75" customHeight="1">
      <c r="A23" s="51" t="s">
        <v>72</v>
      </c>
      <c r="B23" s="10">
        <f>+'24-03-340 Ind. Proy'!J190</f>
        <v>6390025000</v>
      </c>
      <c r="C23" s="10">
        <f>+'24-03-340 Ind. Proy'!K190</f>
        <v>460000000</v>
      </c>
      <c r="D23" s="10">
        <f>+'24-03-340 Ind. Proy'!M190</f>
        <v>0</v>
      </c>
      <c r="E23" s="10">
        <f>+'24-03-340 Ind. Proy'!N190</f>
        <v>0</v>
      </c>
      <c r="F23" s="10">
        <f>+'24-03-340 Ind. Proy'!O190</f>
        <v>0</v>
      </c>
      <c r="G23" s="10">
        <f>+'24-03-340 Ind. Proy'!R190</f>
        <v>0</v>
      </c>
      <c r="H23" s="10">
        <f>+'24-03-340 Ind. Proy'!S190</f>
        <v>0</v>
      </c>
      <c r="I23" s="10">
        <f>+'24-03-340 Ind. Proy'!T190</f>
        <v>322000000</v>
      </c>
      <c r="J23" s="10">
        <f>+'24-03-340 Ind. Proy'!U190</f>
        <v>322000000</v>
      </c>
      <c r="K23" s="10">
        <f>+'24-03-340 Ind. Proy'!V190</f>
        <v>0</v>
      </c>
      <c r="L23" s="10">
        <f>+'24-03-340 Ind. Proy'!W190</f>
        <v>0</v>
      </c>
      <c r="M23" s="10">
        <f>+'24-03-340 Ind. Proy'!X190</f>
        <v>0</v>
      </c>
      <c r="N23" s="10">
        <f>+'24-03-340 Ind. Proy'!Y190</f>
        <v>0</v>
      </c>
      <c r="O23" s="10">
        <f>+'24-03-340 Ind. Proy'!Z190</f>
        <v>0</v>
      </c>
      <c r="P23" s="10">
        <f>+'24-03-340 Ind. Proy'!AA190</f>
        <v>0</v>
      </c>
      <c r="Q23" s="10">
        <f>+'24-03-340 Ind. Proy'!AB190</f>
        <v>0</v>
      </c>
      <c r="R23" s="10">
        <f>+'24-03-340 Ind. Proy'!AC190</f>
        <v>0</v>
      </c>
      <c r="S23" s="10">
        <f>+'24-03-340 Ind. Proy'!AD190</f>
        <v>0</v>
      </c>
      <c r="T23" s="10">
        <f>+'24-03-340 Ind. Proy'!AE190</f>
        <v>0</v>
      </c>
      <c r="U23" s="10">
        <f>+'24-03-340 Ind. Proy'!AF190</f>
        <v>0</v>
      </c>
      <c r="V23" s="10">
        <f>+'24-03-340 Ind. Proy'!AG190</f>
        <v>0</v>
      </c>
      <c r="W23" s="10">
        <f>+'24-03-340 Ind. Proy'!AH190</f>
        <v>322000000</v>
      </c>
      <c r="X23" s="49">
        <f>+'24-03-340 Ind. Proy'!AI190</f>
        <v>5.0391039158688734E-2</v>
      </c>
      <c r="Y23" s="49">
        <f>+'24-03-340 Ind. Proy'!AJ190</f>
        <v>1</v>
      </c>
    </row>
    <row r="24" spans="1:25" ht="15" customHeight="1">
      <c r="A24" s="129" t="str">
        <f>"TOTAL ASIG."&amp;" "&amp;$A$5</f>
        <v>TOTAL ASIG. 24-03-340 "Programa de Apoyo Integral al Adulto Mayor"</v>
      </c>
      <c r="B24" s="130">
        <f t="shared" ref="B24:W24" si="0">SUM(B8:B23)</f>
        <v>6390025000</v>
      </c>
      <c r="C24" s="130">
        <f t="shared" si="0"/>
        <v>460000000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0</v>
      </c>
      <c r="H24" s="130">
        <f t="shared" si="0"/>
        <v>0</v>
      </c>
      <c r="I24" s="130">
        <f t="shared" si="0"/>
        <v>322000000</v>
      </c>
      <c r="J24" s="130">
        <f t="shared" si="0"/>
        <v>322000000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322000000</v>
      </c>
      <c r="X24" s="131">
        <f>+'24-03-340 Ind. Proy'!AI191</f>
        <v>5.0391039158688734E-2</v>
      </c>
      <c r="Y24" s="131">
        <f>'24-03-340 Ind. Proy'!AJ191</f>
        <v>1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AR87"/>
  <sheetViews>
    <sheetView zoomScaleNormal="100" workbookViewId="0">
      <pane xSplit="5" ySplit="7" topLeftCell="G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Y5" sqref="Y1:AG1048576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146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08"/>
      <c r="W5" s="108"/>
      <c r="X5" s="108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25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25" t="s">
        <v>22</v>
      </c>
      <c r="D7" s="156"/>
      <c r="E7" s="153"/>
      <c r="F7" s="156"/>
      <c r="G7" s="153"/>
      <c r="H7" s="124" t="s">
        <v>23</v>
      </c>
      <c r="I7" s="124" t="s">
        <v>24</v>
      </c>
      <c r="J7" s="159"/>
      <c r="K7" s="159"/>
      <c r="L7" s="153"/>
      <c r="M7" s="126" t="s">
        <v>25</v>
      </c>
      <c r="N7" s="126" t="s">
        <v>26</v>
      </c>
      <c r="O7" s="126" t="s">
        <v>27</v>
      </c>
      <c r="P7" s="153"/>
      <c r="Q7" s="156"/>
      <c r="R7" s="126" t="s">
        <v>28</v>
      </c>
      <c r="S7" s="126" t="s">
        <v>29</v>
      </c>
      <c r="T7" s="126" t="s">
        <v>30</v>
      </c>
      <c r="U7" s="159"/>
      <c r="V7" s="126" t="s">
        <v>31</v>
      </c>
      <c r="W7" s="126" t="s">
        <v>32</v>
      </c>
      <c r="X7" s="126" t="s">
        <v>33</v>
      </c>
      <c r="Y7" s="159"/>
      <c r="Z7" s="126" t="s">
        <v>34</v>
      </c>
      <c r="AA7" s="126" t="s">
        <v>35</v>
      </c>
      <c r="AB7" s="126" t="s">
        <v>36</v>
      </c>
      <c r="AC7" s="159"/>
      <c r="AD7" s="126" t="s">
        <v>37</v>
      </c>
      <c r="AE7" s="126" t="s">
        <v>38</v>
      </c>
      <c r="AF7" s="126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customHeight="1">
      <c r="A8" s="150" t="s">
        <v>42</v>
      </c>
      <c r="B8" s="151"/>
      <c r="C8" s="151"/>
      <c r="D8" s="151"/>
      <c r="E8" s="152"/>
      <c r="F8" s="17"/>
      <c r="G8" s="18"/>
      <c r="H8" s="19"/>
      <c r="I8" s="19"/>
      <c r="J8" s="160">
        <v>783962</v>
      </c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191"/>
      <c r="K9" s="52">
        <v>149933</v>
      </c>
      <c r="L9" s="87" t="s">
        <v>148</v>
      </c>
      <c r="M9" s="31"/>
      <c r="N9" s="31"/>
      <c r="O9" s="31"/>
      <c r="P9" s="29"/>
      <c r="Q9" s="29"/>
      <c r="R9" s="31"/>
      <c r="S9" s="31"/>
      <c r="T9" s="31">
        <v>149933</v>
      </c>
      <c r="U9" s="32">
        <f>SUM(R9:T9)</f>
        <v>149933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" si="0">SUM(U9,Y9,AC9,AG9)</f>
        <v>149933</v>
      </c>
      <c r="AI9" s="33">
        <f>IF(ISERROR(AH9/J7),0,AH9/J7)</f>
        <v>0</v>
      </c>
      <c r="AJ9" s="34">
        <f>IF(ISERROR(AH9/$AH$70),"-",AH9/$AH$70)</f>
        <v>4.3675344961468269E-3</v>
      </c>
      <c r="AK9" s="12"/>
      <c r="AL9" s="12"/>
      <c r="AM9" s="12"/>
      <c r="AN9" s="12"/>
      <c r="AO9" s="12"/>
      <c r="AP9" s="12"/>
      <c r="AQ9" s="12"/>
      <c r="AR9" s="12"/>
    </row>
    <row r="10" spans="1:44" outlineLevel="1">
      <c r="A10" s="25">
        <v>1</v>
      </c>
      <c r="B10" s="26"/>
      <c r="C10" s="27"/>
      <c r="D10" s="28"/>
      <c r="E10" s="29"/>
      <c r="F10" s="29"/>
      <c r="G10" s="29"/>
      <c r="H10" s="28"/>
      <c r="I10" s="28"/>
      <c r="J10" s="161"/>
      <c r="K10" s="52">
        <v>157178</v>
      </c>
      <c r="L10" s="87" t="s">
        <v>147</v>
      </c>
      <c r="M10" s="31"/>
      <c r="N10" s="31"/>
      <c r="O10" s="31"/>
      <c r="P10" s="29"/>
      <c r="Q10" s="29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 t="shared" ref="AH10" si="1">SUM(U10,Y10,AC10,AG10)</f>
        <v>0</v>
      </c>
      <c r="AI10" s="33">
        <f>IF(ISERROR(AH10/J8),0,AH10/J8)</f>
        <v>0</v>
      </c>
      <c r="AJ10" s="34">
        <f>IF(ISERROR(AH10/$AH$70),"-",AH10/$AH$70)</f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s="75" customFormat="1" ht="12.75" customHeight="1">
      <c r="A11" s="139" t="s">
        <v>43</v>
      </c>
      <c r="B11" s="145"/>
      <c r="C11" s="140"/>
      <c r="D11" s="140"/>
      <c r="E11" s="140"/>
      <c r="F11" s="140"/>
      <c r="G11" s="140"/>
      <c r="H11" s="140"/>
      <c r="I11" s="141"/>
      <c r="J11" s="114">
        <f>J8</f>
        <v>783962</v>
      </c>
      <c r="K11" s="114">
        <f>SUM(K9:K10)</f>
        <v>307111</v>
      </c>
      <c r="L11" s="127"/>
      <c r="M11" s="114">
        <f>SUM(M10:M10)</f>
        <v>0</v>
      </c>
      <c r="N11" s="114">
        <f>SUM(N10:N10)</f>
        <v>0</v>
      </c>
      <c r="O11" s="114">
        <f>SUM(O10:O10)</f>
        <v>0</v>
      </c>
      <c r="P11" s="116"/>
      <c r="Q11" s="117"/>
      <c r="R11" s="114">
        <f t="shared" ref="R11:T11" si="2">SUM(R10:R10)</f>
        <v>0</v>
      </c>
      <c r="S11" s="114">
        <f t="shared" si="2"/>
        <v>0</v>
      </c>
      <c r="T11" s="114">
        <f t="shared" si="2"/>
        <v>0</v>
      </c>
      <c r="U11" s="114">
        <f>SUM(U9:U10)</f>
        <v>149933</v>
      </c>
      <c r="V11" s="114">
        <f t="shared" ref="V11:AG11" si="3">SUM(V9:V10)</f>
        <v>0</v>
      </c>
      <c r="W11" s="114">
        <f t="shared" si="3"/>
        <v>0</v>
      </c>
      <c r="X11" s="114">
        <f t="shared" si="3"/>
        <v>0</v>
      </c>
      <c r="Y11" s="114">
        <f t="shared" si="3"/>
        <v>0</v>
      </c>
      <c r="Z11" s="114">
        <f t="shared" si="3"/>
        <v>0</v>
      </c>
      <c r="AA11" s="114">
        <f t="shared" si="3"/>
        <v>0</v>
      </c>
      <c r="AB11" s="114">
        <f t="shared" si="3"/>
        <v>0</v>
      </c>
      <c r="AC11" s="114">
        <f t="shared" si="3"/>
        <v>0</v>
      </c>
      <c r="AD11" s="114">
        <f t="shared" si="3"/>
        <v>0</v>
      </c>
      <c r="AE11" s="114">
        <f t="shared" si="3"/>
        <v>0</v>
      </c>
      <c r="AF11" s="114">
        <f t="shared" si="3"/>
        <v>0</v>
      </c>
      <c r="AG11" s="114">
        <f t="shared" si="3"/>
        <v>0</v>
      </c>
      <c r="AH11" s="114">
        <f>SUM(AH9:AH10)</f>
        <v>149933</v>
      </c>
      <c r="AI11" s="118">
        <f>IF(ISERROR(AH11/J11),0,AH11/J11)</f>
        <v>0.19125034121551809</v>
      </c>
      <c r="AJ11" s="118">
        <f>IF(ISERROR(AH11/$AH$70),0,AH11/$AH$70)</f>
        <v>4.3675344961468269E-3</v>
      </c>
      <c r="AK11" s="12"/>
      <c r="AL11" s="12"/>
      <c r="AM11" s="12"/>
      <c r="AN11" s="12"/>
      <c r="AO11" s="12"/>
      <c r="AP11" s="12"/>
      <c r="AQ11" s="12"/>
      <c r="AR11" s="12"/>
    </row>
    <row r="12" spans="1:44" ht="12.75" customHeight="1">
      <c r="A12" s="136" t="s">
        <v>44</v>
      </c>
      <c r="B12" s="137"/>
      <c r="C12" s="137"/>
      <c r="D12" s="137"/>
      <c r="E12" s="138"/>
      <c r="F12" s="17"/>
      <c r="G12" s="18"/>
      <c r="H12" s="19"/>
      <c r="I12" s="19"/>
      <c r="J12" s="189">
        <v>743962</v>
      </c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4"/>
      <c r="AJ12" s="24"/>
    </row>
    <row r="13" spans="1:44" outlineLevel="1">
      <c r="A13" s="25">
        <v>1</v>
      </c>
      <c r="B13" s="26"/>
      <c r="C13" s="27"/>
      <c r="D13" s="28"/>
      <c r="E13" s="29"/>
      <c r="F13" s="29"/>
      <c r="G13" s="29"/>
      <c r="H13" s="28"/>
      <c r="I13" s="28"/>
      <c r="J13" s="190"/>
      <c r="K13" s="52">
        <v>308685</v>
      </c>
      <c r="L13" s="87" t="s">
        <v>148</v>
      </c>
      <c r="M13" s="31"/>
      <c r="N13" s="31"/>
      <c r="O13" s="31"/>
      <c r="P13" s="29"/>
      <c r="Q13" s="29"/>
      <c r="R13" s="31"/>
      <c r="S13" s="31"/>
      <c r="T13" s="31">
        <v>308685</v>
      </c>
      <c r="U13" s="32">
        <f>SUM(R13:T13)</f>
        <v>308685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 t="shared" ref="AH13:AH14" si="4">SUM(U13,Y13,AC13,AG13)</f>
        <v>308685</v>
      </c>
      <c r="AI13" s="33">
        <f>IF(ISERROR(AH13/J12),0,AH13/J12)</f>
        <v>0.41492038571862544</v>
      </c>
      <c r="AJ13" s="34">
        <f>IF(ISERROR(AH13/$AH$70),"-",AH13/$AH$70)</f>
        <v>8.991965650944643E-3</v>
      </c>
      <c r="AK13" s="12"/>
      <c r="AL13" s="12"/>
      <c r="AM13" s="12"/>
      <c r="AN13" s="12"/>
      <c r="AO13" s="12"/>
      <c r="AP13" s="12"/>
      <c r="AQ13" s="12"/>
      <c r="AR13" s="12"/>
    </row>
    <row r="14" spans="1:44" outlineLevel="1">
      <c r="A14" s="25">
        <v>2</v>
      </c>
      <c r="B14" s="26"/>
      <c r="C14" s="27"/>
      <c r="D14" s="28"/>
      <c r="E14" s="29"/>
      <c r="F14" s="29"/>
      <c r="G14" s="29"/>
      <c r="H14" s="28"/>
      <c r="I14" s="28"/>
      <c r="J14" s="192"/>
      <c r="K14" s="52">
        <f>44100+138851</f>
        <v>182951</v>
      </c>
      <c r="L14" s="87" t="s">
        <v>147</v>
      </c>
      <c r="M14" s="31"/>
      <c r="N14" s="31"/>
      <c r="O14" s="31"/>
      <c r="P14" s="29"/>
      <c r="Q14" s="29"/>
      <c r="R14" s="31"/>
      <c r="S14" s="31">
        <v>44100</v>
      </c>
      <c r="T14" s="31"/>
      <c r="U14" s="32">
        <f>SUM(R14:T14)</f>
        <v>44100</v>
      </c>
      <c r="V14" s="31"/>
      <c r="W14" s="31"/>
      <c r="X14" s="31"/>
      <c r="Y14" s="32"/>
      <c r="Z14" s="31"/>
      <c r="AA14" s="31"/>
      <c r="AB14" s="31"/>
      <c r="AC14" s="32"/>
      <c r="AD14" s="31"/>
      <c r="AE14" s="31"/>
      <c r="AF14" s="31"/>
      <c r="AG14" s="32"/>
      <c r="AH14" s="32">
        <f t="shared" si="4"/>
        <v>44100</v>
      </c>
      <c r="AI14" s="33"/>
      <c r="AJ14" s="34"/>
      <c r="AK14" s="12"/>
      <c r="AL14" s="12"/>
      <c r="AM14" s="12"/>
      <c r="AN14" s="12"/>
      <c r="AO14" s="12"/>
      <c r="AP14" s="12"/>
      <c r="AQ14" s="12"/>
      <c r="AR14" s="12"/>
    </row>
    <row r="15" spans="1:44" s="75" customFormat="1" ht="12.75" customHeight="1">
      <c r="A15" s="139" t="s">
        <v>45</v>
      </c>
      <c r="B15" s="145"/>
      <c r="C15" s="140"/>
      <c r="D15" s="140"/>
      <c r="E15" s="140"/>
      <c r="F15" s="140"/>
      <c r="G15" s="140"/>
      <c r="H15" s="140"/>
      <c r="I15" s="141"/>
      <c r="J15" s="114">
        <f>J12</f>
        <v>743962</v>
      </c>
      <c r="K15" s="114">
        <f>SUM(K13:K14)</f>
        <v>491636</v>
      </c>
      <c r="L15" s="127"/>
      <c r="M15" s="114">
        <f>SUM(M13:M13)</f>
        <v>0</v>
      </c>
      <c r="N15" s="114">
        <f>SUM(N13:N13)</f>
        <v>0</v>
      </c>
      <c r="O15" s="114">
        <f>SUM(O13:O13)</f>
        <v>0</v>
      </c>
      <c r="P15" s="116"/>
      <c r="Q15" s="117"/>
      <c r="R15" s="114">
        <f t="shared" ref="R15:AG15" si="5">SUM(R13:R13)</f>
        <v>0</v>
      </c>
      <c r="S15" s="114">
        <f>SUM(S13:S14)</f>
        <v>44100</v>
      </c>
      <c r="T15" s="114">
        <f>SUM(T13:T14)</f>
        <v>308685</v>
      </c>
      <c r="U15" s="114">
        <f>SUM(U13:X14)</f>
        <v>352785</v>
      </c>
      <c r="V15" s="114">
        <f t="shared" si="5"/>
        <v>0</v>
      </c>
      <c r="W15" s="114">
        <f t="shared" si="5"/>
        <v>0</v>
      </c>
      <c r="X15" s="114">
        <f t="shared" si="5"/>
        <v>0</v>
      </c>
      <c r="Y15" s="114">
        <f t="shared" si="5"/>
        <v>0</v>
      </c>
      <c r="Z15" s="114">
        <f t="shared" si="5"/>
        <v>0</v>
      </c>
      <c r="AA15" s="114">
        <f t="shared" si="5"/>
        <v>0</v>
      </c>
      <c r="AB15" s="114">
        <f t="shared" si="5"/>
        <v>0</v>
      </c>
      <c r="AC15" s="114">
        <f t="shared" si="5"/>
        <v>0</v>
      </c>
      <c r="AD15" s="114">
        <f t="shared" si="5"/>
        <v>0</v>
      </c>
      <c r="AE15" s="114">
        <f t="shared" si="5"/>
        <v>0</v>
      </c>
      <c r="AF15" s="114">
        <f t="shared" si="5"/>
        <v>0</v>
      </c>
      <c r="AG15" s="114">
        <f t="shared" si="5"/>
        <v>0</v>
      </c>
      <c r="AH15" s="114">
        <f>SUM(AH13:AH14)</f>
        <v>352785</v>
      </c>
      <c r="AI15" s="118">
        <f>IF(ISERROR(AH15/J15),0,AH15/J15)</f>
        <v>0.4741976068670174</v>
      </c>
      <c r="AJ15" s="118">
        <f>IF(ISERROR(AH15/$AH$70),0,AH15/$AH$70)</f>
        <v>1.0276594593739592E-2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customHeight="1">
      <c r="A16" s="136" t="s">
        <v>46</v>
      </c>
      <c r="B16" s="137"/>
      <c r="C16" s="137"/>
      <c r="D16" s="137"/>
      <c r="E16" s="138"/>
      <c r="F16" s="17"/>
      <c r="G16" s="18"/>
      <c r="H16" s="19"/>
      <c r="I16" s="19"/>
      <c r="J16" s="160">
        <v>249933</v>
      </c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4"/>
      <c r="AJ16" s="24"/>
    </row>
    <row r="17" spans="1:44" outlineLevel="1">
      <c r="A17" s="25">
        <v>1</v>
      </c>
      <c r="B17" s="26"/>
      <c r="C17" s="27"/>
      <c r="D17" s="28"/>
      <c r="E17" s="29"/>
      <c r="F17" s="29"/>
      <c r="G17" s="29"/>
      <c r="H17" s="28"/>
      <c r="I17" s="28"/>
      <c r="J17" s="161"/>
      <c r="K17" s="52"/>
      <c r="L17" s="87" t="s">
        <v>148</v>
      </c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 t="shared" ref="AH17" si="6">SUM(U17,Y17,AC17,AG17)</f>
        <v>0</v>
      </c>
      <c r="AI17" s="33">
        <f>IF(ISERROR(AH17/J16),0,AH17/J16)</f>
        <v>0</v>
      </c>
      <c r="AJ17" s="34">
        <f>IF(ISERROR(AH17/$AH$70),"-",AH17/$AH$70)</f>
        <v>0</v>
      </c>
      <c r="AK17" s="12"/>
      <c r="AL17" s="12"/>
      <c r="AM17" s="12"/>
      <c r="AN17" s="12"/>
      <c r="AO17" s="12"/>
      <c r="AP17" s="12"/>
      <c r="AQ17" s="12"/>
      <c r="AR17" s="12"/>
    </row>
    <row r="18" spans="1:44" s="75" customFormat="1" ht="12.75" customHeight="1">
      <c r="A18" s="139" t="s">
        <v>47</v>
      </c>
      <c r="B18" s="145"/>
      <c r="C18" s="140"/>
      <c r="D18" s="140"/>
      <c r="E18" s="140"/>
      <c r="F18" s="140"/>
      <c r="G18" s="140"/>
      <c r="H18" s="140"/>
      <c r="I18" s="141"/>
      <c r="J18" s="114">
        <f>J16</f>
        <v>249933</v>
      </c>
      <c r="K18" s="114">
        <f>SUM(K17:K17)</f>
        <v>0</v>
      </c>
      <c r="L18" s="127"/>
      <c r="M18" s="114">
        <f>SUM(M17:M17)</f>
        <v>0</v>
      </c>
      <c r="N18" s="114">
        <f>SUM(N17:N17)</f>
        <v>0</v>
      </c>
      <c r="O18" s="114">
        <f>SUM(O17:O17)</f>
        <v>0</v>
      </c>
      <c r="P18" s="116"/>
      <c r="Q18" s="117"/>
      <c r="R18" s="114">
        <f t="shared" ref="R18:AH18" si="7">SUM(R17:R17)</f>
        <v>0</v>
      </c>
      <c r="S18" s="114">
        <f t="shared" si="7"/>
        <v>0</v>
      </c>
      <c r="T18" s="114">
        <f t="shared" si="7"/>
        <v>0</v>
      </c>
      <c r="U18" s="114">
        <f t="shared" si="7"/>
        <v>0</v>
      </c>
      <c r="V18" s="114">
        <f t="shared" si="7"/>
        <v>0</v>
      </c>
      <c r="W18" s="114">
        <f t="shared" si="7"/>
        <v>0</v>
      </c>
      <c r="X18" s="114">
        <f t="shared" si="7"/>
        <v>0</v>
      </c>
      <c r="Y18" s="114">
        <f t="shared" si="7"/>
        <v>0</v>
      </c>
      <c r="Z18" s="114">
        <f t="shared" si="7"/>
        <v>0</v>
      </c>
      <c r="AA18" s="114">
        <f t="shared" si="7"/>
        <v>0</v>
      </c>
      <c r="AB18" s="114">
        <f t="shared" si="7"/>
        <v>0</v>
      </c>
      <c r="AC18" s="114">
        <f t="shared" si="7"/>
        <v>0</v>
      </c>
      <c r="AD18" s="114">
        <f t="shared" si="7"/>
        <v>0</v>
      </c>
      <c r="AE18" s="114">
        <f t="shared" si="7"/>
        <v>0</v>
      </c>
      <c r="AF18" s="114">
        <f t="shared" si="7"/>
        <v>0</v>
      </c>
      <c r="AG18" s="114">
        <f t="shared" si="7"/>
        <v>0</v>
      </c>
      <c r="AH18" s="114">
        <f t="shared" si="7"/>
        <v>0</v>
      </c>
      <c r="AI18" s="118">
        <f>IF(ISERROR(AH18/J18),0,AH18/J18)</f>
        <v>0</v>
      </c>
      <c r="AJ18" s="118">
        <f>IF(ISERROR(AH18/$AH$70),0,AH18/$AH$70)</f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ht="12.75" customHeight="1">
      <c r="A19" s="136" t="s">
        <v>48</v>
      </c>
      <c r="B19" s="137"/>
      <c r="C19" s="137"/>
      <c r="D19" s="137"/>
      <c r="E19" s="138"/>
      <c r="F19" s="17"/>
      <c r="G19" s="18"/>
      <c r="H19" s="19"/>
      <c r="I19" s="19"/>
      <c r="J19" s="160">
        <v>569864</v>
      </c>
      <c r="K19" s="20"/>
      <c r="L19" s="21"/>
      <c r="M19" s="22"/>
      <c r="N19" s="22"/>
      <c r="O19" s="22"/>
      <c r="P19" s="18"/>
      <c r="Q19" s="23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4"/>
      <c r="AJ19" s="24"/>
    </row>
    <row r="20" spans="1:44" outlineLevel="1">
      <c r="A20" s="25">
        <v>1</v>
      </c>
      <c r="B20" s="26"/>
      <c r="C20" s="27"/>
      <c r="D20" s="28"/>
      <c r="E20" s="29"/>
      <c r="F20" s="29"/>
      <c r="G20" s="29"/>
      <c r="H20" s="28"/>
      <c r="I20" s="28"/>
      <c r="J20" s="191"/>
      <c r="K20" s="52">
        <v>158751</v>
      </c>
      <c r="L20" s="87" t="s">
        <v>148</v>
      </c>
      <c r="M20" s="31"/>
      <c r="N20" s="31"/>
      <c r="O20" s="31"/>
      <c r="P20" s="29"/>
      <c r="Q20" s="29"/>
      <c r="R20" s="31"/>
      <c r="S20" s="31"/>
      <c r="T20" s="31">
        <v>158751</v>
      </c>
      <c r="U20" s="32">
        <f>SUM(R20:T20)</f>
        <v>158751</v>
      </c>
      <c r="V20" s="31"/>
      <c r="W20" s="31"/>
      <c r="X20" s="31"/>
      <c r="Y20" s="32">
        <f>SUM(V20:X20)</f>
        <v>0</v>
      </c>
      <c r="Z20" s="31"/>
      <c r="AA20" s="31"/>
      <c r="AB20" s="31"/>
      <c r="AC20" s="32">
        <f>SUM(Z20:AB20)</f>
        <v>0</v>
      </c>
      <c r="AD20" s="31"/>
      <c r="AE20" s="31"/>
      <c r="AF20" s="31"/>
      <c r="AG20" s="32">
        <f>SUM(AD20:AF20)</f>
        <v>0</v>
      </c>
      <c r="AH20" s="32">
        <f t="shared" ref="AH20" si="8">SUM(U20,Y20,AC20,AG20)</f>
        <v>158751</v>
      </c>
      <c r="AI20" s="33">
        <f>IF(ISERROR(AH20/J18),0,AH20/J18)</f>
        <v>0.6351742266927537</v>
      </c>
      <c r="AJ20" s="34">
        <f>IF(ISERROR(AH20/$AH$70),"-",AH20/$AH$70)</f>
        <v>4.6244020248898164E-3</v>
      </c>
      <c r="AK20" s="12"/>
      <c r="AL20" s="12"/>
      <c r="AM20" s="12"/>
      <c r="AN20" s="12"/>
      <c r="AO20" s="12"/>
      <c r="AP20" s="12"/>
      <c r="AQ20" s="12"/>
      <c r="AR20" s="12"/>
    </row>
    <row r="21" spans="1:44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161"/>
      <c r="K21" s="52">
        <f>4000+50043</f>
        <v>54043</v>
      </c>
      <c r="L21" s="87" t="s">
        <v>147</v>
      </c>
      <c r="M21" s="31"/>
      <c r="N21" s="31"/>
      <c r="O21" s="31"/>
      <c r="P21" s="29"/>
      <c r="Q21" s="29"/>
      <c r="R21" s="31"/>
      <c r="S21" s="31">
        <v>4000</v>
      </c>
      <c r="T21" s="31"/>
      <c r="U21" s="32">
        <f>SUM(R21:T21)</f>
        <v>4000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" si="9">SUM(U21,Y21,AC21,AG21)</f>
        <v>4000</v>
      </c>
      <c r="AI21" s="33">
        <f>IF(ISERROR(AH21/J19),0,AH21/J19)</f>
        <v>7.0192186205831567E-3</v>
      </c>
      <c r="AJ21" s="34">
        <f>IF(ISERROR(AH21/$AH$70),"-",AH21/$AH$70)</f>
        <v>1.1651963199954184E-4</v>
      </c>
      <c r="AK21" s="12"/>
      <c r="AL21" s="12"/>
      <c r="AM21" s="12"/>
      <c r="AN21" s="12"/>
      <c r="AO21" s="12"/>
      <c r="AP21" s="12"/>
      <c r="AQ21" s="12"/>
      <c r="AR21" s="12"/>
    </row>
    <row r="22" spans="1:44" s="75" customFormat="1" ht="12.75" customHeight="1">
      <c r="A22" s="139" t="s">
        <v>49</v>
      </c>
      <c r="B22" s="145"/>
      <c r="C22" s="140"/>
      <c r="D22" s="140"/>
      <c r="E22" s="140"/>
      <c r="F22" s="140"/>
      <c r="G22" s="140"/>
      <c r="H22" s="140"/>
      <c r="I22" s="141"/>
      <c r="J22" s="114">
        <f>J19</f>
        <v>569864</v>
      </c>
      <c r="K22" s="114">
        <f>SUM(K20:K21)</f>
        <v>212794</v>
      </c>
      <c r="L22" s="127"/>
      <c r="M22" s="114">
        <f>SUM(M21:M21)</f>
        <v>0</v>
      </c>
      <c r="N22" s="114">
        <f>SUM(N21:N21)</f>
        <v>0</v>
      </c>
      <c r="O22" s="114">
        <f>SUM(O21:O21)</f>
        <v>0</v>
      </c>
      <c r="P22" s="116"/>
      <c r="Q22" s="117"/>
      <c r="R22" s="114">
        <f t="shared" ref="R22:AH22" si="10">SUM(R20:R21)</f>
        <v>0</v>
      </c>
      <c r="S22" s="114">
        <f t="shared" si="10"/>
        <v>4000</v>
      </c>
      <c r="T22" s="114">
        <f t="shared" si="10"/>
        <v>158751</v>
      </c>
      <c r="U22" s="114">
        <f t="shared" si="10"/>
        <v>162751</v>
      </c>
      <c r="V22" s="114">
        <f t="shared" si="10"/>
        <v>0</v>
      </c>
      <c r="W22" s="114">
        <f t="shared" si="10"/>
        <v>0</v>
      </c>
      <c r="X22" s="114">
        <f t="shared" si="10"/>
        <v>0</v>
      </c>
      <c r="Y22" s="114">
        <f t="shared" si="10"/>
        <v>0</v>
      </c>
      <c r="Z22" s="114">
        <f t="shared" si="10"/>
        <v>0</v>
      </c>
      <c r="AA22" s="114">
        <f t="shared" si="10"/>
        <v>0</v>
      </c>
      <c r="AB22" s="114">
        <f t="shared" si="10"/>
        <v>0</v>
      </c>
      <c r="AC22" s="114">
        <f t="shared" si="10"/>
        <v>0</v>
      </c>
      <c r="AD22" s="114">
        <f t="shared" si="10"/>
        <v>0</v>
      </c>
      <c r="AE22" s="114">
        <f t="shared" si="10"/>
        <v>0</v>
      </c>
      <c r="AF22" s="114">
        <f t="shared" si="10"/>
        <v>0</v>
      </c>
      <c r="AG22" s="114">
        <f t="shared" si="10"/>
        <v>0</v>
      </c>
      <c r="AH22" s="114">
        <f t="shared" si="10"/>
        <v>162751</v>
      </c>
      <c r="AI22" s="118">
        <f>IF(ISERROR(AH22/J22),0,AH22/J22)</f>
        <v>0.28559621242963235</v>
      </c>
      <c r="AJ22" s="118">
        <f>IF(ISERROR(AH22/$AH$70),0,AH22/$AH$70)</f>
        <v>4.7409216568893584E-3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customHeight="1">
      <c r="A23" s="136" t="s">
        <v>50</v>
      </c>
      <c r="B23" s="137"/>
      <c r="C23" s="137"/>
      <c r="D23" s="137"/>
      <c r="E23" s="138"/>
      <c r="F23" s="17"/>
      <c r="G23" s="18"/>
      <c r="H23" s="19"/>
      <c r="I23" s="19"/>
      <c r="J23" s="189">
        <v>150000</v>
      </c>
      <c r="K23" s="20"/>
      <c r="L23" s="21"/>
      <c r="M23" s="22"/>
      <c r="N23" s="22"/>
      <c r="O23" s="22"/>
      <c r="P23" s="18"/>
      <c r="Q23" s="23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4"/>
      <c r="AJ23" s="24"/>
    </row>
    <row r="24" spans="1:44" outlineLevel="1">
      <c r="A24" s="25">
        <v>1</v>
      </c>
      <c r="B24" s="26"/>
      <c r="C24" s="27"/>
      <c r="D24" s="28"/>
      <c r="E24" s="29"/>
      <c r="F24" s="29"/>
      <c r="G24" s="29"/>
      <c r="H24" s="28"/>
      <c r="I24" s="28"/>
      <c r="J24" s="190"/>
      <c r="K24" s="52"/>
      <c r="L24" s="87" t="s">
        <v>148</v>
      </c>
      <c r="M24" s="31"/>
      <c r="N24" s="31"/>
      <c r="O24" s="31"/>
      <c r="P24" s="29"/>
      <c r="Q24" s="29"/>
      <c r="R24" s="31"/>
      <c r="S24" s="31"/>
      <c r="T24" s="31"/>
      <c r="U24" s="32">
        <f>SUM(R24:T24)</f>
        <v>0</v>
      </c>
      <c r="V24" s="31"/>
      <c r="W24" s="31"/>
      <c r="X24" s="31"/>
      <c r="Y24" s="32">
        <f>SUM(V24:X24)</f>
        <v>0</v>
      </c>
      <c r="Z24" s="31"/>
      <c r="AA24" s="31"/>
      <c r="AB24" s="31"/>
      <c r="AC24" s="32">
        <f>SUM(Z24:AB24)</f>
        <v>0</v>
      </c>
      <c r="AD24" s="31"/>
      <c r="AE24" s="31">
        <v>0</v>
      </c>
      <c r="AF24" s="31">
        <v>0</v>
      </c>
      <c r="AG24" s="32">
        <f>SUM(AD24:AF24)</f>
        <v>0</v>
      </c>
      <c r="AH24" s="32">
        <f t="shared" ref="AH24" si="11">SUM(U24,Y24,AC24,AG24)</f>
        <v>0</v>
      </c>
      <c r="AI24" s="33">
        <f>IF(ISERROR(AH24/J23),0,AH24/J23)</f>
        <v>0</v>
      </c>
      <c r="AJ24" s="34">
        <f>IF(ISERROR(AH24/$AH$70),"-",AH24/$AH$70)</f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outlineLevel="1">
      <c r="A25" s="25">
        <v>2</v>
      </c>
      <c r="B25" s="26"/>
      <c r="C25" s="27"/>
      <c r="D25" s="28"/>
      <c r="E25" s="29"/>
      <c r="F25" s="29"/>
      <c r="G25" s="29"/>
      <c r="H25" s="28"/>
      <c r="I25" s="28"/>
      <c r="J25" s="192"/>
      <c r="K25" s="52"/>
      <c r="L25" s="87" t="s">
        <v>147</v>
      </c>
      <c r="M25" s="31"/>
      <c r="N25" s="31"/>
      <c r="O25" s="31"/>
      <c r="P25" s="29"/>
      <c r="Q25" s="29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 t="shared" ref="AH25" si="12">SUM(U25,Y25,AC25,AG25)</f>
        <v>0</v>
      </c>
      <c r="AI25" s="33">
        <f>IF(ISERROR(AH25/J24),0,AH25/J24)</f>
        <v>0</v>
      </c>
      <c r="AJ25" s="34">
        <f>IF(ISERROR(AH25/$AH$70),"-",AH25/$AH$70)</f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s="75" customFormat="1" ht="12.75" customHeight="1">
      <c r="A26" s="139" t="s">
        <v>51</v>
      </c>
      <c r="B26" s="145"/>
      <c r="C26" s="140"/>
      <c r="D26" s="140"/>
      <c r="E26" s="140"/>
      <c r="F26" s="140"/>
      <c r="G26" s="140"/>
      <c r="H26" s="140"/>
      <c r="I26" s="141"/>
      <c r="J26" s="114">
        <f>J23</f>
        <v>150000</v>
      </c>
      <c r="K26" s="114">
        <f>SUM(K24:K25)</f>
        <v>0</v>
      </c>
      <c r="L26" s="127"/>
      <c r="M26" s="114">
        <f>SUM(M24:M24)</f>
        <v>0</v>
      </c>
      <c r="N26" s="114">
        <f>SUM(N24:N24)</f>
        <v>0</v>
      </c>
      <c r="O26" s="114">
        <f>SUM(O24:O24)</f>
        <v>0</v>
      </c>
      <c r="P26" s="116"/>
      <c r="Q26" s="117"/>
      <c r="R26" s="114">
        <f t="shared" ref="R26:AG26" si="13">SUM(R24:R24)</f>
        <v>0</v>
      </c>
      <c r="S26" s="114">
        <f t="shared" si="13"/>
        <v>0</v>
      </c>
      <c r="T26" s="114">
        <f>SUM(T24:T25)</f>
        <v>0</v>
      </c>
      <c r="U26" s="114">
        <f>SUM(U24:U25)</f>
        <v>0</v>
      </c>
      <c r="V26" s="114">
        <f t="shared" si="13"/>
        <v>0</v>
      </c>
      <c r="W26" s="114">
        <f t="shared" si="13"/>
        <v>0</v>
      </c>
      <c r="X26" s="114">
        <f t="shared" si="13"/>
        <v>0</v>
      </c>
      <c r="Y26" s="114">
        <f t="shared" si="13"/>
        <v>0</v>
      </c>
      <c r="Z26" s="114">
        <f t="shared" si="13"/>
        <v>0</v>
      </c>
      <c r="AA26" s="114">
        <f t="shared" si="13"/>
        <v>0</v>
      </c>
      <c r="AB26" s="114">
        <f t="shared" si="13"/>
        <v>0</v>
      </c>
      <c r="AC26" s="114">
        <f t="shared" si="13"/>
        <v>0</v>
      </c>
      <c r="AD26" s="114">
        <f t="shared" si="13"/>
        <v>0</v>
      </c>
      <c r="AE26" s="114">
        <f t="shared" si="13"/>
        <v>0</v>
      </c>
      <c r="AF26" s="114">
        <f t="shared" si="13"/>
        <v>0</v>
      </c>
      <c r="AG26" s="114">
        <f t="shared" si="13"/>
        <v>0</v>
      </c>
      <c r="AH26" s="114">
        <f>SUM(AH24:AH25)</f>
        <v>0</v>
      </c>
      <c r="AI26" s="118">
        <f>IF(ISERROR(AH26/J26),0,AH26/J26)</f>
        <v>0</v>
      </c>
      <c r="AJ26" s="118">
        <f>IF(ISERROR(AH26/$AH$70),0,AH26/$AH$70)</f>
        <v>0</v>
      </c>
      <c r="AK26" s="12"/>
      <c r="AL26" s="12"/>
      <c r="AM26" s="12"/>
      <c r="AN26" s="12"/>
      <c r="AO26" s="12"/>
      <c r="AP26" s="12"/>
      <c r="AQ26" s="12"/>
      <c r="AR26" s="12"/>
    </row>
    <row r="27" spans="1:44" ht="12.75" customHeight="1">
      <c r="A27" s="136" t="s">
        <v>52</v>
      </c>
      <c r="B27" s="137"/>
      <c r="C27" s="137"/>
      <c r="D27" s="137"/>
      <c r="E27" s="138"/>
      <c r="F27" s="17"/>
      <c r="G27" s="18"/>
      <c r="H27" s="19"/>
      <c r="I27" s="19"/>
      <c r="J27" s="160">
        <v>469864</v>
      </c>
      <c r="K27" s="20"/>
      <c r="L27" s="21"/>
      <c r="M27" s="22"/>
      <c r="N27" s="22"/>
      <c r="O27" s="22"/>
      <c r="P27" s="18"/>
      <c r="Q27" s="23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4"/>
      <c r="AJ27" s="24"/>
    </row>
    <row r="28" spans="1:44" outlineLevel="1">
      <c r="A28" s="25">
        <v>1</v>
      </c>
      <c r="B28" s="26"/>
      <c r="C28" s="27"/>
      <c r="D28" s="28"/>
      <c r="E28" s="29"/>
      <c r="F28" s="29"/>
      <c r="G28" s="29"/>
      <c r="H28" s="28"/>
      <c r="I28" s="28"/>
      <c r="J28" s="161"/>
      <c r="K28" s="52">
        <v>105835</v>
      </c>
      <c r="L28" s="87" t="s">
        <v>148</v>
      </c>
      <c r="M28" s="31"/>
      <c r="N28" s="31"/>
      <c r="O28" s="31"/>
      <c r="P28" s="29"/>
      <c r="Q28" s="29"/>
      <c r="R28" s="31"/>
      <c r="S28" s="31"/>
      <c r="T28" s="31">
        <v>105835</v>
      </c>
      <c r="U28" s="32">
        <f>SUM(R28:T28)</f>
        <v>105835</v>
      </c>
      <c r="V28" s="31"/>
      <c r="W28" s="31"/>
      <c r="X28" s="31"/>
      <c r="Y28" s="32">
        <f>SUM(V28:X28)</f>
        <v>0</v>
      </c>
      <c r="Z28" s="31"/>
      <c r="AA28" s="31"/>
      <c r="AB28" s="31"/>
      <c r="AC28" s="32">
        <f>SUM(Z28:AB28)</f>
        <v>0</v>
      </c>
      <c r="AD28" s="31"/>
      <c r="AE28" s="31"/>
      <c r="AF28" s="31"/>
      <c r="AG28" s="32">
        <f>SUM(AD28:AF28)</f>
        <v>0</v>
      </c>
      <c r="AH28" s="32">
        <f t="shared" ref="AH28" si="14">SUM(U28,Y28,AC28,AG28)</f>
        <v>105835</v>
      </c>
      <c r="AI28" s="33">
        <f>IF(ISERROR(AH28/J27),0,AH28/J27)</f>
        <v>0.225246028638074</v>
      </c>
      <c r="AJ28" s="34">
        <f>IF(ISERROR(AH28/$AH$70),"-",AH28/$AH$70)</f>
        <v>3.0829638131678778E-3</v>
      </c>
      <c r="AK28" s="12"/>
      <c r="AL28" s="12"/>
      <c r="AM28" s="12"/>
      <c r="AN28" s="12"/>
      <c r="AO28" s="12"/>
      <c r="AP28" s="12"/>
      <c r="AQ28" s="12"/>
      <c r="AR28" s="12"/>
    </row>
    <row r="29" spans="1:44" s="75" customFormat="1" ht="12.75" customHeight="1">
      <c r="A29" s="139" t="s">
        <v>53</v>
      </c>
      <c r="B29" s="145"/>
      <c r="C29" s="140"/>
      <c r="D29" s="140"/>
      <c r="E29" s="140"/>
      <c r="F29" s="140"/>
      <c r="G29" s="140"/>
      <c r="H29" s="140"/>
      <c r="I29" s="141"/>
      <c r="J29" s="114">
        <f>J27</f>
        <v>469864</v>
      </c>
      <c r="K29" s="114">
        <f>SUM(K28:K28)</f>
        <v>105835</v>
      </c>
      <c r="L29" s="127"/>
      <c r="M29" s="114">
        <f>SUM(M28:M28)</f>
        <v>0</v>
      </c>
      <c r="N29" s="114">
        <f>SUM(N28:N28)</f>
        <v>0</v>
      </c>
      <c r="O29" s="114">
        <f>SUM(O28:O28)</f>
        <v>0</v>
      </c>
      <c r="P29" s="116"/>
      <c r="Q29" s="117"/>
      <c r="R29" s="114">
        <f t="shared" ref="R29:AH29" si="15">SUM(R28:R28)</f>
        <v>0</v>
      </c>
      <c r="S29" s="114">
        <f t="shared" si="15"/>
        <v>0</v>
      </c>
      <c r="T29" s="114">
        <f t="shared" si="15"/>
        <v>105835</v>
      </c>
      <c r="U29" s="114">
        <f t="shared" si="15"/>
        <v>105835</v>
      </c>
      <c r="V29" s="114">
        <f t="shared" si="15"/>
        <v>0</v>
      </c>
      <c r="W29" s="114">
        <f t="shared" si="15"/>
        <v>0</v>
      </c>
      <c r="X29" s="114">
        <f t="shared" si="15"/>
        <v>0</v>
      </c>
      <c r="Y29" s="114">
        <f t="shared" si="15"/>
        <v>0</v>
      </c>
      <c r="Z29" s="114">
        <f t="shared" si="15"/>
        <v>0</v>
      </c>
      <c r="AA29" s="114">
        <f t="shared" si="15"/>
        <v>0</v>
      </c>
      <c r="AB29" s="114">
        <f t="shared" si="15"/>
        <v>0</v>
      </c>
      <c r="AC29" s="114">
        <f t="shared" si="15"/>
        <v>0</v>
      </c>
      <c r="AD29" s="114">
        <f t="shared" si="15"/>
        <v>0</v>
      </c>
      <c r="AE29" s="114">
        <f t="shared" si="15"/>
        <v>0</v>
      </c>
      <c r="AF29" s="114">
        <f t="shared" si="15"/>
        <v>0</v>
      </c>
      <c r="AG29" s="114">
        <f t="shared" si="15"/>
        <v>0</v>
      </c>
      <c r="AH29" s="114">
        <f t="shared" si="15"/>
        <v>105835</v>
      </c>
      <c r="AI29" s="118">
        <f>IF(ISERROR(AH29/J29),0,AH29/J29)</f>
        <v>0.225246028638074</v>
      </c>
      <c r="AJ29" s="118">
        <f>IF(ISERROR(AH29/$AH$70),0,AH29/$AH$70)</f>
        <v>3.0829638131678778E-3</v>
      </c>
      <c r="AK29" s="12"/>
      <c r="AL29" s="12"/>
      <c r="AM29" s="12"/>
      <c r="AN29" s="12"/>
      <c r="AO29" s="12"/>
      <c r="AP29" s="12"/>
      <c r="AQ29" s="12"/>
      <c r="AR29" s="12"/>
    </row>
    <row r="30" spans="1:44" ht="12.75" customHeight="1">
      <c r="A30" s="136" t="s">
        <v>54</v>
      </c>
      <c r="B30" s="137"/>
      <c r="C30" s="137"/>
      <c r="D30" s="137"/>
      <c r="E30" s="138"/>
      <c r="F30" s="17"/>
      <c r="G30" s="18"/>
      <c r="H30" s="19"/>
      <c r="I30" s="19"/>
      <c r="J30" s="160">
        <v>487503</v>
      </c>
      <c r="K30" s="20"/>
      <c r="L30" s="21"/>
      <c r="M30" s="22"/>
      <c r="N30" s="22"/>
      <c r="O30" s="22"/>
      <c r="P30" s="18"/>
      <c r="Q30" s="23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4"/>
      <c r="AJ30" s="24"/>
    </row>
    <row r="31" spans="1:44" outlineLevel="1">
      <c r="A31" s="25">
        <v>1</v>
      </c>
      <c r="B31" s="26"/>
      <c r="C31" s="27"/>
      <c r="D31" s="28"/>
      <c r="E31" s="29"/>
      <c r="F31" s="29"/>
      <c r="G31" s="29"/>
      <c r="H31" s="28"/>
      <c r="I31" s="28"/>
      <c r="J31" s="191"/>
      <c r="K31" s="52">
        <v>105835</v>
      </c>
      <c r="L31" s="87" t="s">
        <v>148</v>
      </c>
      <c r="M31" s="31"/>
      <c r="N31" s="31"/>
      <c r="O31" s="31"/>
      <c r="P31" s="29"/>
      <c r="Q31" s="29"/>
      <c r="R31" s="31"/>
      <c r="S31" s="31"/>
      <c r="T31" s="31">
        <v>105835</v>
      </c>
      <c r="U31" s="32">
        <f>SUM(R31:T31)</f>
        <v>105835</v>
      </c>
      <c r="V31" s="31"/>
      <c r="W31" s="31"/>
      <c r="X31" s="31"/>
      <c r="Y31" s="32">
        <f>SUM(V31:X31)</f>
        <v>0</v>
      </c>
      <c r="Z31" s="31"/>
      <c r="AA31" s="31"/>
      <c r="AB31" s="31"/>
      <c r="AC31" s="32">
        <f>SUM(Z31:AB31)</f>
        <v>0</v>
      </c>
      <c r="AD31" s="31"/>
      <c r="AE31" s="31"/>
      <c r="AF31" s="31"/>
      <c r="AG31" s="32">
        <f>SUM(AD31:AF31)</f>
        <v>0</v>
      </c>
      <c r="AH31" s="32">
        <f t="shared" ref="AH31" si="16">SUM(U31,Y31,AC31,AG31)</f>
        <v>105835</v>
      </c>
      <c r="AI31" s="33">
        <f>IF(ISERROR(AH31/J29),0,AH31/J29)</f>
        <v>0.225246028638074</v>
      </c>
      <c r="AJ31" s="34">
        <f>IF(ISERROR(AH31/$AH$70),"-",AH31/$AH$70)</f>
        <v>3.0829638131678778E-3</v>
      </c>
      <c r="AK31" s="12"/>
      <c r="AL31" s="12"/>
      <c r="AM31" s="12"/>
      <c r="AN31" s="12"/>
      <c r="AO31" s="12"/>
      <c r="AP31" s="12"/>
      <c r="AQ31" s="12"/>
      <c r="AR31" s="12"/>
    </row>
    <row r="32" spans="1:44" outlineLevel="1">
      <c r="A32" s="25">
        <v>1</v>
      </c>
      <c r="B32" s="26"/>
      <c r="C32" s="27"/>
      <c r="D32" s="28"/>
      <c r="E32" s="29"/>
      <c r="F32" s="29"/>
      <c r="G32" s="29"/>
      <c r="H32" s="28"/>
      <c r="I32" s="28"/>
      <c r="J32" s="161"/>
      <c r="K32" s="52"/>
      <c r="L32" s="87" t="s">
        <v>147</v>
      </c>
      <c r="M32" s="31"/>
      <c r="N32" s="31"/>
      <c r="O32" s="31"/>
      <c r="P32" s="29"/>
      <c r="Q32" s="29"/>
      <c r="R32" s="31"/>
      <c r="S32" s="31"/>
      <c r="T32" s="31"/>
      <c r="U32" s="32">
        <f>SUM(R32:T32)</f>
        <v>0</v>
      </c>
      <c r="V32" s="31"/>
      <c r="W32" s="31"/>
      <c r="X32" s="31"/>
      <c r="Y32" s="32">
        <f>SUM(V32:X32)</f>
        <v>0</v>
      </c>
      <c r="Z32" s="31"/>
      <c r="AA32" s="31"/>
      <c r="AB32" s="31"/>
      <c r="AC32" s="32">
        <f>SUM(Z32:AB32)</f>
        <v>0</v>
      </c>
      <c r="AD32" s="31"/>
      <c r="AE32" s="31"/>
      <c r="AF32" s="31"/>
      <c r="AG32" s="32">
        <f>SUM(AD32:AF32)</f>
        <v>0</v>
      </c>
      <c r="AH32" s="32">
        <f t="shared" ref="AH32" si="17">SUM(U32,Y32,AC32,AG32)</f>
        <v>0</v>
      </c>
      <c r="AI32" s="33">
        <f>IF(ISERROR(AH32/J30),0,AH32/J30)</f>
        <v>0</v>
      </c>
      <c r="AJ32" s="34">
        <f>IF(ISERROR(AH32/$AH$70),"-",AH32/$AH$70)</f>
        <v>0</v>
      </c>
      <c r="AK32" s="12"/>
      <c r="AL32" s="12"/>
      <c r="AM32" s="12"/>
      <c r="AN32" s="12"/>
      <c r="AO32" s="12"/>
      <c r="AP32" s="12"/>
      <c r="AQ32" s="12"/>
      <c r="AR32" s="12"/>
    </row>
    <row r="33" spans="1:44" s="75" customFormat="1" ht="12.75" customHeight="1">
      <c r="A33" s="139" t="s">
        <v>55</v>
      </c>
      <c r="B33" s="145"/>
      <c r="C33" s="140"/>
      <c r="D33" s="140"/>
      <c r="E33" s="140"/>
      <c r="F33" s="140"/>
      <c r="G33" s="140"/>
      <c r="H33" s="140"/>
      <c r="I33" s="141"/>
      <c r="J33" s="114">
        <f>J30</f>
        <v>487503</v>
      </c>
      <c r="K33" s="114">
        <f>SUM(K31:K32)</f>
        <v>105835</v>
      </c>
      <c r="L33" s="127"/>
      <c r="M33" s="114">
        <f>SUM(M32:M32)</f>
        <v>0</v>
      </c>
      <c r="N33" s="114">
        <f>SUM(N32:N32)</f>
        <v>0</v>
      </c>
      <c r="O33" s="114">
        <f>SUM(O32:O32)</f>
        <v>0</v>
      </c>
      <c r="P33" s="116"/>
      <c r="Q33" s="117"/>
      <c r="R33" s="114">
        <f t="shared" ref="R33:AG33" si="18">SUM(R32:R32)</f>
        <v>0</v>
      </c>
      <c r="S33" s="114">
        <f t="shared" si="18"/>
        <v>0</v>
      </c>
      <c r="T33" s="114">
        <f>SUM(T31:T32)</f>
        <v>105835</v>
      </c>
      <c r="U33" s="114">
        <f>SUM(U31:U32)</f>
        <v>105835</v>
      </c>
      <c r="V33" s="114">
        <f t="shared" si="18"/>
        <v>0</v>
      </c>
      <c r="W33" s="114">
        <f t="shared" si="18"/>
        <v>0</v>
      </c>
      <c r="X33" s="114">
        <f t="shared" si="18"/>
        <v>0</v>
      </c>
      <c r="Y33" s="114">
        <f t="shared" si="18"/>
        <v>0</v>
      </c>
      <c r="Z33" s="114">
        <f t="shared" si="18"/>
        <v>0</v>
      </c>
      <c r="AA33" s="114">
        <f t="shared" si="18"/>
        <v>0</v>
      </c>
      <c r="AB33" s="114">
        <f t="shared" si="18"/>
        <v>0</v>
      </c>
      <c r="AC33" s="114">
        <f t="shared" si="18"/>
        <v>0</v>
      </c>
      <c r="AD33" s="114">
        <f t="shared" si="18"/>
        <v>0</v>
      </c>
      <c r="AE33" s="114">
        <f t="shared" si="18"/>
        <v>0</v>
      </c>
      <c r="AF33" s="114">
        <f t="shared" si="18"/>
        <v>0</v>
      </c>
      <c r="AG33" s="114">
        <f t="shared" si="18"/>
        <v>0</v>
      </c>
      <c r="AH33" s="114">
        <f>SUM(AH30:AH32)</f>
        <v>105835</v>
      </c>
      <c r="AI33" s="118">
        <f>IF(ISERROR(AH33/J33),0,AH33/J33)</f>
        <v>0.21709609992143639</v>
      </c>
      <c r="AJ33" s="118">
        <f>IF(ISERROR(AH33/$AH$70),0,AH33/$AH$70)</f>
        <v>3.0829638131678778E-3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customHeight="1">
      <c r="A34" s="136" t="s">
        <v>56</v>
      </c>
      <c r="B34" s="137"/>
      <c r="C34" s="137"/>
      <c r="D34" s="137"/>
      <c r="E34" s="138"/>
      <c r="F34" s="17"/>
      <c r="G34" s="18"/>
      <c r="H34" s="19"/>
      <c r="I34" s="19"/>
      <c r="J34" s="160">
        <v>1996401</v>
      </c>
      <c r="K34" s="20"/>
      <c r="L34" s="21"/>
      <c r="M34" s="22"/>
      <c r="N34" s="22"/>
      <c r="O34" s="22"/>
      <c r="P34" s="18"/>
      <c r="Q34" s="23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4"/>
      <c r="AJ34" s="24"/>
    </row>
    <row r="35" spans="1:44" outlineLevel="1">
      <c r="A35" s="25">
        <v>1</v>
      </c>
      <c r="B35" s="26"/>
      <c r="C35" s="27"/>
      <c r="D35" s="28"/>
      <c r="E35" s="29"/>
      <c r="F35" s="29"/>
      <c r="G35" s="29"/>
      <c r="H35" s="28"/>
      <c r="I35" s="28"/>
      <c r="J35" s="191"/>
      <c r="K35" s="52">
        <v>582090</v>
      </c>
      <c r="L35" s="87" t="s">
        <v>164</v>
      </c>
      <c r="M35" s="31"/>
      <c r="N35" s="31"/>
      <c r="O35" s="31"/>
      <c r="P35" s="29"/>
      <c r="Q35" s="29"/>
      <c r="R35" s="31"/>
      <c r="S35" s="31"/>
      <c r="T35" s="31">
        <v>299866</v>
      </c>
      <c r="U35" s="32">
        <f>SUM(R35:T35)</f>
        <v>299866</v>
      </c>
      <c r="V35" s="31"/>
      <c r="W35" s="31"/>
      <c r="X35" s="31"/>
      <c r="Y35" s="32">
        <f>SUM(V35:X35)</f>
        <v>0</v>
      </c>
      <c r="Z35" s="31"/>
      <c r="AA35" s="31"/>
      <c r="AB35" s="31"/>
      <c r="AC35" s="32">
        <f>SUM(Z35:AB35)</f>
        <v>0</v>
      </c>
      <c r="AD35" s="31"/>
      <c r="AE35" s="31"/>
      <c r="AF35" s="31"/>
      <c r="AG35" s="32">
        <f>SUM(AD35:AF35)</f>
        <v>0</v>
      </c>
      <c r="AH35" s="32">
        <f t="shared" ref="AH35" si="19">SUM(U35,Y35,AC35,AG35)</f>
        <v>299866</v>
      </c>
      <c r="AI35" s="33">
        <f>IF(ISERROR(AH35/J33),0,AH35/J33)</f>
        <v>0.61510595832230774</v>
      </c>
      <c r="AJ35" s="34">
        <f>IF(ISERROR(AH35/$AH$70),"-",AH35/$AH$70)</f>
        <v>8.7350689922936538E-3</v>
      </c>
      <c r="AK35" s="12"/>
      <c r="AL35" s="12"/>
      <c r="AM35" s="12"/>
      <c r="AN35" s="12"/>
      <c r="AO35" s="12"/>
      <c r="AP35" s="12"/>
      <c r="AQ35" s="12"/>
      <c r="AR35" s="12"/>
    </row>
    <row r="36" spans="1:44" outlineLevel="1">
      <c r="A36" s="25">
        <v>1</v>
      </c>
      <c r="B36" s="26"/>
      <c r="C36" s="27"/>
      <c r="D36" s="28"/>
      <c r="E36" s="29"/>
      <c r="F36" s="29"/>
      <c r="G36" s="29"/>
      <c r="H36" s="28"/>
      <c r="I36" s="28"/>
      <c r="J36" s="161"/>
      <c r="K36" s="52">
        <v>331382</v>
      </c>
      <c r="L36" s="87" t="s">
        <v>166</v>
      </c>
      <c r="M36" s="31"/>
      <c r="N36" s="31"/>
      <c r="O36" s="31"/>
      <c r="P36" s="29"/>
      <c r="Q36" s="29"/>
      <c r="R36" s="31"/>
      <c r="S36" s="31"/>
      <c r="T36" s="31">
        <v>6500</v>
      </c>
      <c r="U36" s="32">
        <f>SUM(R36:T36)</f>
        <v>6500</v>
      </c>
      <c r="V36" s="31"/>
      <c r="W36" s="31"/>
      <c r="X36" s="31"/>
      <c r="Y36" s="32">
        <f>SUM(V36:X36)</f>
        <v>0</v>
      </c>
      <c r="Z36" s="31"/>
      <c r="AA36" s="31"/>
      <c r="AB36" s="31"/>
      <c r="AC36" s="32">
        <f>SUM(Z36:AB36)</f>
        <v>0</v>
      </c>
      <c r="AD36" s="31"/>
      <c r="AE36" s="31"/>
      <c r="AF36" s="31"/>
      <c r="AG36" s="32">
        <f>SUM(AD36:AF36)</f>
        <v>0</v>
      </c>
      <c r="AH36" s="32">
        <f t="shared" ref="AH36" si="20">SUM(U36,Y36,AC36,AG36)</f>
        <v>6500</v>
      </c>
      <c r="AI36" s="33">
        <f>IF(ISERROR(AH36/J34),0,AH36/J34)</f>
        <v>3.2558589181231625E-3</v>
      </c>
      <c r="AJ36" s="34">
        <f>IF(ISERROR(AH36/$AH$70),"-",AH36/$AH$70)</f>
        <v>1.8934440199925551E-4</v>
      </c>
      <c r="AK36" s="12"/>
      <c r="AL36" s="12"/>
      <c r="AM36" s="12"/>
      <c r="AN36" s="12"/>
      <c r="AO36" s="12"/>
      <c r="AP36" s="12"/>
      <c r="AQ36" s="12"/>
      <c r="AR36" s="12"/>
    </row>
    <row r="37" spans="1:44" s="75" customFormat="1" ht="12.75" customHeight="1">
      <c r="A37" s="139" t="s">
        <v>57</v>
      </c>
      <c r="B37" s="145"/>
      <c r="C37" s="140"/>
      <c r="D37" s="140"/>
      <c r="E37" s="140"/>
      <c r="F37" s="140"/>
      <c r="G37" s="140"/>
      <c r="H37" s="140"/>
      <c r="I37" s="141"/>
      <c r="J37" s="114">
        <f>J34</f>
        <v>1996401</v>
      </c>
      <c r="K37" s="114">
        <f>SUM(K35:K36)</f>
        <v>913472</v>
      </c>
      <c r="L37" s="127"/>
      <c r="M37" s="114">
        <f>SUM(M36:M36)</f>
        <v>0</v>
      </c>
      <c r="N37" s="114">
        <f>SUM(N36:N36)</f>
        <v>0</v>
      </c>
      <c r="O37" s="114">
        <f>SUM(O36:O36)</f>
        <v>0</v>
      </c>
      <c r="P37" s="116"/>
      <c r="Q37" s="117"/>
      <c r="R37" s="114">
        <f t="shared" ref="R37:S37" si="21">SUM(R36:R36)</f>
        <v>0</v>
      </c>
      <c r="S37" s="114">
        <f t="shared" si="21"/>
        <v>0</v>
      </c>
      <c r="T37" s="114">
        <f>SUM(T35:T36)</f>
        <v>306366</v>
      </c>
      <c r="U37" s="114">
        <f t="shared" ref="U37:AH37" si="22">SUM(U35:U36)</f>
        <v>306366</v>
      </c>
      <c r="V37" s="114">
        <f t="shared" si="22"/>
        <v>0</v>
      </c>
      <c r="W37" s="114">
        <f t="shared" si="22"/>
        <v>0</v>
      </c>
      <c r="X37" s="114">
        <f t="shared" si="22"/>
        <v>0</v>
      </c>
      <c r="Y37" s="114">
        <f t="shared" si="22"/>
        <v>0</v>
      </c>
      <c r="Z37" s="114">
        <f t="shared" si="22"/>
        <v>0</v>
      </c>
      <c r="AA37" s="114">
        <f t="shared" si="22"/>
        <v>0</v>
      </c>
      <c r="AB37" s="114">
        <f t="shared" si="22"/>
        <v>0</v>
      </c>
      <c r="AC37" s="114">
        <f t="shared" si="22"/>
        <v>0</v>
      </c>
      <c r="AD37" s="114">
        <f t="shared" si="22"/>
        <v>0</v>
      </c>
      <c r="AE37" s="114">
        <f t="shared" si="22"/>
        <v>0</v>
      </c>
      <c r="AF37" s="114">
        <f t="shared" si="22"/>
        <v>0</v>
      </c>
      <c r="AG37" s="114">
        <f t="shared" si="22"/>
        <v>0</v>
      </c>
      <c r="AH37" s="114">
        <f t="shared" si="22"/>
        <v>306366</v>
      </c>
      <c r="AI37" s="118">
        <f>IF(ISERROR(AH37/J37),0,AH37/J37)</f>
        <v>0.15345914973995706</v>
      </c>
      <c r="AJ37" s="118">
        <f>IF(ISERROR(AH37/$AH$70),0,AH37/$AH$70)</f>
        <v>8.9244133942929099E-3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customHeight="1">
      <c r="A38" s="136" t="s">
        <v>58</v>
      </c>
      <c r="B38" s="137"/>
      <c r="C38" s="137"/>
      <c r="D38" s="137"/>
      <c r="E38" s="138"/>
      <c r="F38" s="17"/>
      <c r="G38" s="18"/>
      <c r="H38" s="19"/>
      <c r="I38" s="19"/>
      <c r="J38" s="160">
        <v>911532</v>
      </c>
      <c r="K38" s="20"/>
      <c r="L38" s="21"/>
      <c r="M38" s="22"/>
      <c r="N38" s="22"/>
      <c r="O38" s="22"/>
      <c r="P38" s="18"/>
      <c r="Q38" s="23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4"/>
      <c r="AJ38" s="24"/>
    </row>
    <row r="39" spans="1:44" outlineLevel="1">
      <c r="A39" s="25">
        <v>1</v>
      </c>
      <c r="B39" s="26"/>
      <c r="C39" s="27"/>
      <c r="D39" s="28"/>
      <c r="E39" s="29"/>
      <c r="F39" s="29"/>
      <c r="G39" s="29"/>
      <c r="H39" s="28"/>
      <c r="I39" s="28"/>
      <c r="J39" s="191"/>
      <c r="K39" s="52">
        <v>105835</v>
      </c>
      <c r="L39" s="87" t="s">
        <v>164</v>
      </c>
      <c r="M39" s="31"/>
      <c r="N39" s="31"/>
      <c r="O39" s="31"/>
      <c r="P39" s="29"/>
      <c r="Q39" s="29"/>
      <c r="R39" s="31"/>
      <c r="S39" s="31"/>
      <c r="T39" s="31">
        <v>105835</v>
      </c>
      <c r="U39" s="32">
        <f>SUM(R39:T39)</f>
        <v>105835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>
        <v>0</v>
      </c>
      <c r="AF39" s="31">
        <v>0</v>
      </c>
      <c r="AG39" s="32">
        <f>SUM(AD39:AF39)</f>
        <v>0</v>
      </c>
      <c r="AH39" s="32">
        <f t="shared" ref="AH39" si="23">SUM(U39,Y39,AC39,AG39)</f>
        <v>105835</v>
      </c>
      <c r="AI39" s="33">
        <f>IF(ISERROR(AH39/J37),0,AH39/J37)</f>
        <v>5.3012896707625372E-2</v>
      </c>
      <c r="AJ39" s="34">
        <f>IF(ISERROR(AH39/$AH$70),"-",AH39/$AH$70)</f>
        <v>3.0829638131678778E-3</v>
      </c>
      <c r="AK39" s="12"/>
      <c r="AL39" s="12"/>
      <c r="AM39" s="12"/>
      <c r="AN39" s="12"/>
      <c r="AO39" s="12"/>
      <c r="AP39" s="12"/>
      <c r="AQ39" s="12"/>
      <c r="AR39" s="12"/>
    </row>
    <row r="40" spans="1:44" outlineLevel="1">
      <c r="A40" s="25">
        <v>2</v>
      </c>
      <c r="B40" s="26"/>
      <c r="C40" s="27"/>
      <c r="D40" s="28"/>
      <c r="E40" s="29"/>
      <c r="F40" s="29"/>
      <c r="G40" s="29"/>
      <c r="H40" s="28"/>
      <c r="I40" s="28"/>
      <c r="J40" s="161"/>
      <c r="K40" s="52">
        <v>181781</v>
      </c>
      <c r="L40" s="87" t="s">
        <v>166</v>
      </c>
      <c r="M40" s="31"/>
      <c r="N40" s="31"/>
      <c r="O40" s="31"/>
      <c r="P40" s="29"/>
      <c r="Q40" s="29"/>
      <c r="R40" s="31"/>
      <c r="S40" s="31"/>
      <c r="T40" s="31"/>
      <c r="U40" s="32">
        <f>SUM(R40:T40)</f>
        <v>0</v>
      </c>
      <c r="V40" s="31"/>
      <c r="W40" s="31"/>
      <c r="X40" s="31"/>
      <c r="Y40" s="32">
        <f>SUM(V40:X40)</f>
        <v>0</v>
      </c>
      <c r="Z40" s="31"/>
      <c r="AA40" s="31"/>
      <c r="AB40" s="31"/>
      <c r="AC40" s="32">
        <f>SUM(Z40:AB40)</f>
        <v>0</v>
      </c>
      <c r="AD40" s="31"/>
      <c r="AE40" s="31">
        <v>0</v>
      </c>
      <c r="AF40" s="31">
        <v>0</v>
      </c>
      <c r="AG40" s="32">
        <f>SUM(AD40:AF40)</f>
        <v>0</v>
      </c>
      <c r="AH40" s="32">
        <f t="shared" ref="AH40" si="24">SUM(U40,Y40,AC40,AG40)</f>
        <v>0</v>
      </c>
      <c r="AI40" s="33">
        <f>IF(ISERROR(AH40/J38),0,AH40/J38)</f>
        <v>0</v>
      </c>
      <c r="AJ40" s="34">
        <f>IF(ISERROR(AH40/$AH$70),"-",AH40/$AH$70)</f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s="75" customFormat="1" ht="12.75" customHeight="1">
      <c r="A41" s="139" t="s">
        <v>59</v>
      </c>
      <c r="B41" s="145"/>
      <c r="C41" s="140"/>
      <c r="D41" s="140"/>
      <c r="E41" s="140"/>
      <c r="F41" s="140"/>
      <c r="G41" s="140"/>
      <c r="H41" s="140"/>
      <c r="I41" s="141"/>
      <c r="J41" s="114">
        <f>J38</f>
        <v>911532</v>
      </c>
      <c r="K41" s="114">
        <f>SUM(K39:K40)</f>
        <v>287616</v>
      </c>
      <c r="L41" s="127"/>
      <c r="M41" s="114">
        <f>SUM(M40:M40)</f>
        <v>0</v>
      </c>
      <c r="N41" s="114">
        <f>SUM(N40:N40)</f>
        <v>0</v>
      </c>
      <c r="O41" s="114">
        <f>SUM(O40:O40)</f>
        <v>0</v>
      </c>
      <c r="P41" s="116"/>
      <c r="Q41" s="117"/>
      <c r="R41" s="114">
        <f t="shared" ref="R41:AH41" si="25">SUM(R39:R40)</f>
        <v>0</v>
      </c>
      <c r="S41" s="114">
        <f t="shared" si="25"/>
        <v>0</v>
      </c>
      <c r="T41" s="114">
        <f t="shared" si="25"/>
        <v>105835</v>
      </c>
      <c r="U41" s="114">
        <f t="shared" si="25"/>
        <v>105835</v>
      </c>
      <c r="V41" s="114">
        <f t="shared" si="25"/>
        <v>0</v>
      </c>
      <c r="W41" s="114">
        <f t="shared" si="25"/>
        <v>0</v>
      </c>
      <c r="X41" s="114">
        <f t="shared" si="25"/>
        <v>0</v>
      </c>
      <c r="Y41" s="114">
        <f t="shared" si="25"/>
        <v>0</v>
      </c>
      <c r="Z41" s="114">
        <f t="shared" si="25"/>
        <v>0</v>
      </c>
      <c r="AA41" s="114">
        <f t="shared" si="25"/>
        <v>0</v>
      </c>
      <c r="AB41" s="114">
        <f t="shared" si="25"/>
        <v>0</v>
      </c>
      <c r="AC41" s="114">
        <f t="shared" si="25"/>
        <v>0</v>
      </c>
      <c r="AD41" s="114">
        <f t="shared" si="25"/>
        <v>0</v>
      </c>
      <c r="AE41" s="114">
        <f t="shared" si="25"/>
        <v>0</v>
      </c>
      <c r="AF41" s="114">
        <f t="shared" si="25"/>
        <v>0</v>
      </c>
      <c r="AG41" s="114">
        <f t="shared" si="25"/>
        <v>0</v>
      </c>
      <c r="AH41" s="114">
        <f t="shared" si="25"/>
        <v>105835</v>
      </c>
      <c r="AI41" s="118">
        <f>IF(ISERROR(AH41/J41),0,AH41/J41)</f>
        <v>0.11610673020804535</v>
      </c>
      <c r="AJ41" s="118">
        <f>IF(ISERROR(AH41/$AH$70),0,AH41/$AH$70)</f>
        <v>3.0829638131678778E-3</v>
      </c>
      <c r="AK41" s="12"/>
      <c r="AL41" s="12"/>
      <c r="AM41" s="12"/>
      <c r="AN41" s="12"/>
      <c r="AO41" s="12"/>
      <c r="AP41" s="12"/>
      <c r="AQ41" s="12"/>
      <c r="AR41" s="12"/>
    </row>
    <row r="42" spans="1:44" ht="12.75" customHeight="1">
      <c r="A42" s="136" t="s">
        <v>60</v>
      </c>
      <c r="B42" s="137"/>
      <c r="C42" s="137"/>
      <c r="D42" s="137"/>
      <c r="E42" s="138"/>
      <c r="F42" s="17"/>
      <c r="G42" s="18"/>
      <c r="H42" s="19"/>
      <c r="I42" s="19"/>
      <c r="J42" s="160">
        <v>1130839</v>
      </c>
      <c r="K42" s="20"/>
      <c r="L42" s="21"/>
      <c r="M42" s="22"/>
      <c r="N42" s="22"/>
      <c r="O42" s="22"/>
      <c r="P42" s="18"/>
      <c r="Q42" s="23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4"/>
      <c r="AJ42" s="24"/>
    </row>
    <row r="43" spans="1:44" outlineLevel="1">
      <c r="A43" s="25">
        <v>1</v>
      </c>
      <c r="B43" s="26"/>
      <c r="C43" s="27"/>
      <c r="D43" s="28"/>
      <c r="E43" s="29"/>
      <c r="F43" s="29"/>
      <c r="G43" s="29"/>
      <c r="H43" s="28"/>
      <c r="I43" s="28"/>
      <c r="J43" s="191"/>
      <c r="K43" s="52">
        <v>176391</v>
      </c>
      <c r="L43" s="87" t="s">
        <v>164</v>
      </c>
      <c r="M43" s="31"/>
      <c r="N43" s="31"/>
      <c r="O43" s="31"/>
      <c r="P43" s="29"/>
      <c r="Q43" s="29"/>
      <c r="R43" s="31">
        <v>0</v>
      </c>
      <c r="S43" s="31">
        <v>0</v>
      </c>
      <c r="T43" s="31">
        <v>105835</v>
      </c>
      <c r="U43" s="32">
        <f>SUM(R43:T43)</f>
        <v>105835</v>
      </c>
      <c r="V43" s="31">
        <v>0</v>
      </c>
      <c r="W43" s="31">
        <v>0</v>
      </c>
      <c r="X43" s="31">
        <v>0</v>
      </c>
      <c r="Y43" s="32">
        <f>SUM(V43:X43)</f>
        <v>0</v>
      </c>
      <c r="Z43" s="31">
        <v>0</v>
      </c>
      <c r="AA43" s="31">
        <v>0</v>
      </c>
      <c r="AB43" s="31">
        <v>0</v>
      </c>
      <c r="AC43" s="32">
        <f>SUM(Z43:AB43)</f>
        <v>0</v>
      </c>
      <c r="AD43" s="31">
        <v>0</v>
      </c>
      <c r="AE43" s="31">
        <v>0</v>
      </c>
      <c r="AF43" s="31">
        <v>0</v>
      </c>
      <c r="AG43" s="32">
        <f>SUM(AD43:AF43)</f>
        <v>0</v>
      </c>
      <c r="AH43" s="32">
        <f t="shared" ref="AH43" si="26">SUM(U43,Y43,AC43,AG43)</f>
        <v>105835</v>
      </c>
      <c r="AI43" s="33">
        <f>IF(ISERROR(AH43/J41),0,AH43/J41)</f>
        <v>0.11610673020804535</v>
      </c>
      <c r="AJ43" s="34">
        <f>IF(ISERROR(AH43/$AH$70),"-",AH43/$AH$70)</f>
        <v>3.0829638131678778E-3</v>
      </c>
      <c r="AK43" s="12"/>
      <c r="AL43" s="12"/>
      <c r="AM43" s="12"/>
      <c r="AN43" s="12"/>
      <c r="AO43" s="12"/>
      <c r="AP43" s="12"/>
      <c r="AQ43" s="12"/>
      <c r="AR43" s="12"/>
    </row>
    <row r="44" spans="1:44" outlineLevel="1">
      <c r="A44" s="25">
        <v>2</v>
      </c>
      <c r="B44" s="26"/>
      <c r="C44" s="27"/>
      <c r="D44" s="28"/>
      <c r="E44" s="29"/>
      <c r="F44" s="29"/>
      <c r="G44" s="29"/>
      <c r="H44" s="28"/>
      <c r="I44" s="28"/>
      <c r="J44" s="161"/>
      <c r="K44" s="52"/>
      <c r="L44" s="87" t="s">
        <v>166</v>
      </c>
      <c r="M44" s="31"/>
      <c r="N44" s="31"/>
      <c r="O44" s="31"/>
      <c r="P44" s="29"/>
      <c r="Q44" s="29"/>
      <c r="R44" s="31">
        <v>0</v>
      </c>
      <c r="S44" s="31">
        <v>0</v>
      </c>
      <c r="T44" s="31"/>
      <c r="U44" s="32">
        <f>SUM(R44:T44)</f>
        <v>0</v>
      </c>
      <c r="V44" s="31">
        <v>0</v>
      </c>
      <c r="W44" s="31">
        <v>0</v>
      </c>
      <c r="X44" s="31">
        <v>0</v>
      </c>
      <c r="Y44" s="32">
        <f>SUM(V44:X44)</f>
        <v>0</v>
      </c>
      <c r="Z44" s="31">
        <v>0</v>
      </c>
      <c r="AA44" s="31">
        <v>0</v>
      </c>
      <c r="AB44" s="31">
        <v>0</v>
      </c>
      <c r="AC44" s="32">
        <f>SUM(Z44:AB44)</f>
        <v>0</v>
      </c>
      <c r="AD44" s="31">
        <v>0</v>
      </c>
      <c r="AE44" s="31">
        <v>0</v>
      </c>
      <c r="AF44" s="31">
        <v>0</v>
      </c>
      <c r="AG44" s="32">
        <f>SUM(AD44:AF44)</f>
        <v>0</v>
      </c>
      <c r="AH44" s="32">
        <f t="shared" ref="AH44" si="27">SUM(U44,Y44,AC44,AG44)</f>
        <v>0</v>
      </c>
      <c r="AI44" s="33">
        <f>IF(ISERROR(AH44/J42),0,AH44/J42)</f>
        <v>0</v>
      </c>
      <c r="AJ44" s="34">
        <f>IF(ISERROR(AH44/$AH$70),"-",AH44/$AH$70)</f>
        <v>0</v>
      </c>
      <c r="AK44" s="12"/>
      <c r="AL44" s="12"/>
      <c r="AM44" s="12"/>
      <c r="AN44" s="12"/>
      <c r="AO44" s="12"/>
      <c r="AP44" s="12"/>
      <c r="AQ44" s="12"/>
      <c r="AR44" s="12"/>
    </row>
    <row r="45" spans="1:44" s="75" customFormat="1" ht="12.75" customHeight="1">
      <c r="A45" s="139" t="s">
        <v>61</v>
      </c>
      <c r="B45" s="145"/>
      <c r="C45" s="140"/>
      <c r="D45" s="140"/>
      <c r="E45" s="140"/>
      <c r="F45" s="140"/>
      <c r="G45" s="140"/>
      <c r="H45" s="140"/>
      <c r="I45" s="141"/>
      <c r="J45" s="114">
        <f>J42</f>
        <v>1130839</v>
      </c>
      <c r="K45" s="114">
        <f>SUM(K43:K44)</f>
        <v>176391</v>
      </c>
      <c r="L45" s="127"/>
      <c r="M45" s="114">
        <f>SUM(M44:M44)</f>
        <v>0</v>
      </c>
      <c r="N45" s="114">
        <f>SUM(N44:N44)</f>
        <v>0</v>
      </c>
      <c r="O45" s="114">
        <f>SUM(O44:O44)</f>
        <v>0</v>
      </c>
      <c r="P45" s="116"/>
      <c r="Q45" s="117"/>
      <c r="R45" s="114">
        <f t="shared" ref="R45:AG45" si="28">SUM(R44:R44)</f>
        <v>0</v>
      </c>
      <c r="S45" s="114">
        <f t="shared" si="28"/>
        <v>0</v>
      </c>
      <c r="T45" s="114">
        <f>SUM(T43:T44)</f>
        <v>105835</v>
      </c>
      <c r="U45" s="114">
        <f>SUM(U43:U44)</f>
        <v>105835</v>
      </c>
      <c r="V45" s="114">
        <f t="shared" si="28"/>
        <v>0</v>
      </c>
      <c r="W45" s="114">
        <f t="shared" si="28"/>
        <v>0</v>
      </c>
      <c r="X45" s="114">
        <f t="shared" si="28"/>
        <v>0</v>
      </c>
      <c r="Y45" s="114">
        <f t="shared" si="28"/>
        <v>0</v>
      </c>
      <c r="Z45" s="114">
        <f t="shared" si="28"/>
        <v>0</v>
      </c>
      <c r="AA45" s="114">
        <f t="shared" si="28"/>
        <v>0</v>
      </c>
      <c r="AB45" s="114">
        <f t="shared" si="28"/>
        <v>0</v>
      </c>
      <c r="AC45" s="114">
        <f t="shared" si="28"/>
        <v>0</v>
      </c>
      <c r="AD45" s="114">
        <f t="shared" si="28"/>
        <v>0</v>
      </c>
      <c r="AE45" s="114">
        <f t="shared" si="28"/>
        <v>0</v>
      </c>
      <c r="AF45" s="114">
        <f t="shared" si="28"/>
        <v>0</v>
      </c>
      <c r="AG45" s="114">
        <f t="shared" si="28"/>
        <v>0</v>
      </c>
      <c r="AH45" s="114">
        <f>SUM(AH43:AH44)</f>
        <v>105835</v>
      </c>
      <c r="AI45" s="118">
        <f>IF(ISERROR(AH45/J45),0,AH45/J45)</f>
        <v>9.3589803676739122E-2</v>
      </c>
      <c r="AJ45" s="118">
        <f>IF(ISERROR(AH45/$AH$70),0,AH45/$AH$70)</f>
        <v>3.0829638131678778E-3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customHeight="1">
      <c r="A46" s="136" t="s">
        <v>62</v>
      </c>
      <c r="B46" s="137"/>
      <c r="C46" s="137"/>
      <c r="D46" s="137"/>
      <c r="E46" s="138"/>
      <c r="F46" s="17"/>
      <c r="G46" s="18"/>
      <c r="H46" s="19"/>
      <c r="I46" s="19"/>
      <c r="J46" s="160">
        <v>713962</v>
      </c>
      <c r="K46" s="20"/>
      <c r="L46" s="21"/>
      <c r="M46" s="22"/>
      <c r="N46" s="22"/>
      <c r="O46" s="22"/>
      <c r="P46" s="18"/>
      <c r="Q46" s="23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4"/>
      <c r="AJ46" s="24"/>
    </row>
    <row r="47" spans="1:44" outlineLevel="1">
      <c r="A47" s="25">
        <v>1</v>
      </c>
      <c r="B47" s="26"/>
      <c r="C47" s="27"/>
      <c r="D47" s="28"/>
      <c r="E47" s="29"/>
      <c r="F47" s="29"/>
      <c r="G47" s="29"/>
      <c r="H47" s="28"/>
      <c r="I47" s="28"/>
      <c r="J47" s="191"/>
      <c r="K47" s="52">
        <v>149933</v>
      </c>
      <c r="L47" s="87" t="s">
        <v>148</v>
      </c>
      <c r="M47" s="31"/>
      <c r="N47" s="31"/>
      <c r="O47" s="31"/>
      <c r="P47" s="29"/>
      <c r="Q47" s="29"/>
      <c r="R47" s="31"/>
      <c r="S47" s="31"/>
      <c r="T47" s="31"/>
      <c r="U47" s="32">
        <f>SUM(R47:T47)</f>
        <v>0</v>
      </c>
      <c r="V47" s="31"/>
      <c r="W47" s="31"/>
      <c r="X47" s="31"/>
      <c r="Y47" s="32">
        <f>SUM(V47:X47)</f>
        <v>0</v>
      </c>
      <c r="Z47" s="31"/>
      <c r="AA47" s="31"/>
      <c r="AB47" s="31"/>
      <c r="AC47" s="32">
        <f>SUM(Z47:AB47)</f>
        <v>0</v>
      </c>
      <c r="AD47" s="31"/>
      <c r="AE47" s="31"/>
      <c r="AF47" s="31"/>
      <c r="AG47" s="32">
        <f>SUM(AD47:AF47)</f>
        <v>0</v>
      </c>
      <c r="AH47" s="32">
        <f t="shared" ref="AH47" si="29">SUM(U47,Y47,AC47,AG47)</f>
        <v>0</v>
      </c>
      <c r="AI47" s="33">
        <f>IF(ISERROR(AH47/J45),0,AH47/J45)</f>
        <v>0</v>
      </c>
      <c r="AJ47" s="34">
        <f>IF(ISERROR(AH47/$AH$70),"-",AH47/$AH$70)</f>
        <v>0</v>
      </c>
      <c r="AK47" s="12"/>
      <c r="AL47" s="12"/>
      <c r="AM47" s="12"/>
      <c r="AN47" s="12"/>
      <c r="AO47" s="12"/>
      <c r="AP47" s="12"/>
      <c r="AQ47" s="12"/>
      <c r="AR47" s="12"/>
    </row>
    <row r="48" spans="1:44" outlineLevel="1">
      <c r="A48" s="25">
        <v>2</v>
      </c>
      <c r="B48" s="26"/>
      <c r="C48" s="27"/>
      <c r="D48" s="28"/>
      <c r="E48" s="29"/>
      <c r="F48" s="29"/>
      <c r="G48" s="29"/>
      <c r="H48" s="28"/>
      <c r="I48" s="28"/>
      <c r="J48" s="161"/>
      <c r="K48" s="52">
        <v>158404</v>
      </c>
      <c r="L48" s="87" t="s">
        <v>147</v>
      </c>
      <c r="M48" s="31"/>
      <c r="N48" s="31"/>
      <c r="O48" s="31"/>
      <c r="P48" s="29"/>
      <c r="Q48" s="29"/>
      <c r="R48" s="31"/>
      <c r="S48" s="31"/>
      <c r="T48" s="31"/>
      <c r="U48" s="32">
        <f>SUM(R48:T48)</f>
        <v>0</v>
      </c>
      <c r="V48" s="31"/>
      <c r="W48" s="31"/>
      <c r="X48" s="31"/>
      <c r="Y48" s="32">
        <f>SUM(V48:X48)</f>
        <v>0</v>
      </c>
      <c r="Z48" s="31"/>
      <c r="AA48" s="31"/>
      <c r="AB48" s="31"/>
      <c r="AC48" s="32">
        <f>SUM(Z48:AB48)</f>
        <v>0</v>
      </c>
      <c r="AD48" s="31"/>
      <c r="AE48" s="31"/>
      <c r="AF48" s="31"/>
      <c r="AG48" s="32">
        <f>SUM(AD48:AF48)</f>
        <v>0</v>
      </c>
      <c r="AH48" s="32">
        <f t="shared" ref="AH48" si="30">SUM(U48,Y48,AC48,AG48)</f>
        <v>0</v>
      </c>
      <c r="AI48" s="33">
        <f>IF(ISERROR(AH48/J46),0,AH48/J46)</f>
        <v>0</v>
      </c>
      <c r="AJ48" s="34">
        <f>IF(ISERROR(AH48/$AH$70),"-",AH48/$AH$70)</f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s="75" customFormat="1" ht="12.75" customHeight="1">
      <c r="A49" s="146" t="s">
        <v>63</v>
      </c>
      <c r="B49" s="146"/>
      <c r="C49" s="146"/>
      <c r="D49" s="146"/>
      <c r="E49" s="146"/>
      <c r="F49" s="146"/>
      <c r="G49" s="146"/>
      <c r="H49" s="146"/>
      <c r="I49" s="146"/>
      <c r="J49" s="114">
        <f>J46</f>
        <v>713962</v>
      </c>
      <c r="K49" s="114">
        <f>SUM(K47:K48)</f>
        <v>308337</v>
      </c>
      <c r="L49" s="127"/>
      <c r="M49" s="114">
        <f>SUM(M48:M48)</f>
        <v>0</v>
      </c>
      <c r="N49" s="114">
        <f>SUM(N48:N48)</f>
        <v>0</v>
      </c>
      <c r="O49" s="114">
        <f>SUM(O48:O48)</f>
        <v>0</v>
      </c>
      <c r="P49" s="116"/>
      <c r="Q49" s="117"/>
      <c r="R49" s="114">
        <f t="shared" ref="R49:AH49" si="31">SUM(R47:R48)</f>
        <v>0</v>
      </c>
      <c r="S49" s="114">
        <f t="shared" si="31"/>
        <v>0</v>
      </c>
      <c r="T49" s="114">
        <f t="shared" si="31"/>
        <v>0</v>
      </c>
      <c r="U49" s="114">
        <f t="shared" si="31"/>
        <v>0</v>
      </c>
      <c r="V49" s="114">
        <f t="shared" si="31"/>
        <v>0</v>
      </c>
      <c r="W49" s="114">
        <f t="shared" si="31"/>
        <v>0</v>
      </c>
      <c r="X49" s="114">
        <f t="shared" si="31"/>
        <v>0</v>
      </c>
      <c r="Y49" s="114">
        <f t="shared" si="31"/>
        <v>0</v>
      </c>
      <c r="Z49" s="114">
        <f t="shared" si="31"/>
        <v>0</v>
      </c>
      <c r="AA49" s="114">
        <f t="shared" si="31"/>
        <v>0</v>
      </c>
      <c r="AB49" s="114">
        <f t="shared" si="31"/>
        <v>0</v>
      </c>
      <c r="AC49" s="114">
        <f t="shared" si="31"/>
        <v>0</v>
      </c>
      <c r="AD49" s="114">
        <f t="shared" si="31"/>
        <v>0</v>
      </c>
      <c r="AE49" s="114">
        <f t="shared" si="31"/>
        <v>0</v>
      </c>
      <c r="AF49" s="114">
        <f t="shared" si="31"/>
        <v>0</v>
      </c>
      <c r="AG49" s="114">
        <f t="shared" si="31"/>
        <v>0</v>
      </c>
      <c r="AH49" s="114">
        <f t="shared" si="31"/>
        <v>0</v>
      </c>
      <c r="AI49" s="118">
        <f>IF(ISERROR(AH49/J49),0,AH49/J49)</f>
        <v>0</v>
      </c>
      <c r="AJ49" s="118">
        <f>IF(ISERROR(AH49/$AH$70),0,AH49/$AH$70)</f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customHeight="1">
      <c r="A50" s="147" t="s">
        <v>64</v>
      </c>
      <c r="B50" s="148"/>
      <c r="C50" s="148"/>
      <c r="D50" s="148"/>
      <c r="E50" s="149"/>
      <c r="F50" s="42"/>
      <c r="G50" s="43"/>
      <c r="H50" s="44"/>
      <c r="I50" s="44"/>
      <c r="J50" s="160">
        <v>675211</v>
      </c>
      <c r="K50" s="20"/>
      <c r="L50" s="21"/>
      <c r="M50" s="22"/>
      <c r="N50" s="22"/>
      <c r="O50" s="22"/>
      <c r="P50" s="18"/>
      <c r="Q50" s="23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4"/>
      <c r="AJ50" s="24"/>
    </row>
    <row r="51" spans="1:44" outlineLevel="1">
      <c r="A51" s="25">
        <v>1</v>
      </c>
      <c r="B51" s="26"/>
      <c r="C51" s="27"/>
      <c r="D51" s="28"/>
      <c r="E51" s="29"/>
      <c r="F51" s="29"/>
      <c r="G51" s="29"/>
      <c r="H51" s="28"/>
      <c r="I51" s="28"/>
      <c r="J51" s="191"/>
      <c r="K51" s="52">
        <v>105835</v>
      </c>
      <c r="L51" s="87" t="s">
        <v>148</v>
      </c>
      <c r="M51" s="31"/>
      <c r="N51" s="31"/>
      <c r="O51" s="31"/>
      <c r="P51" s="29"/>
      <c r="Q51" s="29"/>
      <c r="R51" s="31"/>
      <c r="S51" s="31"/>
      <c r="T51" s="31">
        <v>105835</v>
      </c>
      <c r="U51" s="32">
        <f>SUM(R51:T51)</f>
        <v>105835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 t="shared" ref="AH51" si="32">SUM(U51,Y51,AC51,AG51)</f>
        <v>105835</v>
      </c>
      <c r="AI51" s="33">
        <f>IF(ISERROR(AH51/J49),0,AH51/J49)</f>
        <v>0.14823618063706473</v>
      </c>
      <c r="AJ51" s="34">
        <f>IF(ISERROR(AH51/$AH$70),"-",AH51/$AH$70)</f>
        <v>3.0829638131678778E-3</v>
      </c>
      <c r="AK51" s="12"/>
      <c r="AL51" s="12"/>
      <c r="AM51" s="12"/>
      <c r="AN51" s="12"/>
      <c r="AO51" s="12"/>
      <c r="AP51" s="12"/>
      <c r="AQ51" s="12"/>
      <c r="AR51" s="12"/>
    </row>
    <row r="52" spans="1:44" outlineLevel="1">
      <c r="A52" s="25">
        <v>2</v>
      </c>
      <c r="B52" s="26"/>
      <c r="C52" s="27"/>
      <c r="D52" s="28"/>
      <c r="E52" s="29"/>
      <c r="F52" s="29"/>
      <c r="G52" s="29"/>
      <c r="H52" s="28"/>
      <c r="I52" s="28"/>
      <c r="J52" s="161"/>
      <c r="K52" s="52">
        <v>403966</v>
      </c>
      <c r="L52" s="87" t="s">
        <v>147</v>
      </c>
      <c r="M52" s="31"/>
      <c r="N52" s="31"/>
      <c r="O52" s="31"/>
      <c r="P52" s="29"/>
      <c r="Q52" s="29"/>
      <c r="R52" s="31"/>
      <c r="S52" s="31"/>
      <c r="T52" s="31"/>
      <c r="U52" s="32">
        <f>SUM(R52:T52)</f>
        <v>0</v>
      </c>
      <c r="V52" s="31"/>
      <c r="W52" s="31"/>
      <c r="X52" s="31"/>
      <c r="Y52" s="32">
        <f>SUM(V52:X52)</f>
        <v>0</v>
      </c>
      <c r="Z52" s="31"/>
      <c r="AA52" s="31"/>
      <c r="AB52" s="31"/>
      <c r="AC52" s="32">
        <f>SUM(Z52:AB52)</f>
        <v>0</v>
      </c>
      <c r="AD52" s="31"/>
      <c r="AE52" s="31"/>
      <c r="AF52" s="31"/>
      <c r="AG52" s="32">
        <f>SUM(AD52:AF52)</f>
        <v>0</v>
      </c>
      <c r="AH52" s="32">
        <f t="shared" ref="AH52" si="33">SUM(U52,Y52,AC52,AG52)</f>
        <v>0</v>
      </c>
      <c r="AI52" s="33">
        <f>IF(ISERROR(AH52/J50),0,AH52/J50)</f>
        <v>0</v>
      </c>
      <c r="AJ52" s="34">
        <f>IF(ISERROR(AH52/$AH$70),"-",AH52/$AH$70)</f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s="199" customFormat="1" ht="12.75" customHeight="1">
      <c r="A53" s="139" t="s">
        <v>65</v>
      </c>
      <c r="B53" s="140"/>
      <c r="C53" s="140"/>
      <c r="D53" s="140"/>
      <c r="E53" s="140"/>
      <c r="F53" s="140"/>
      <c r="G53" s="140"/>
      <c r="H53" s="140"/>
      <c r="I53" s="141"/>
      <c r="J53" s="114">
        <f>J50</f>
        <v>675211</v>
      </c>
      <c r="K53" s="114">
        <f>SUM(K51:K52)</f>
        <v>509801</v>
      </c>
      <c r="L53" s="127"/>
      <c r="M53" s="114">
        <f>SUM(M52:M52)</f>
        <v>0</v>
      </c>
      <c r="N53" s="114">
        <f>SUM(N52:N52)</f>
        <v>0</v>
      </c>
      <c r="O53" s="114">
        <f>SUM(O52:O52)</f>
        <v>0</v>
      </c>
      <c r="P53" s="116"/>
      <c r="Q53" s="117"/>
      <c r="R53" s="114">
        <f t="shared" ref="R53:AH53" si="34">SUM(R51:R52)</f>
        <v>0</v>
      </c>
      <c r="S53" s="114">
        <f t="shared" si="34"/>
        <v>0</v>
      </c>
      <c r="T53" s="114">
        <f t="shared" si="34"/>
        <v>105835</v>
      </c>
      <c r="U53" s="114">
        <f t="shared" si="34"/>
        <v>105835</v>
      </c>
      <c r="V53" s="114">
        <f t="shared" si="34"/>
        <v>0</v>
      </c>
      <c r="W53" s="114">
        <f t="shared" si="34"/>
        <v>0</v>
      </c>
      <c r="X53" s="114">
        <f t="shared" si="34"/>
        <v>0</v>
      </c>
      <c r="Y53" s="114">
        <f t="shared" si="34"/>
        <v>0</v>
      </c>
      <c r="Z53" s="114">
        <f t="shared" si="34"/>
        <v>0</v>
      </c>
      <c r="AA53" s="114">
        <f t="shared" si="34"/>
        <v>0</v>
      </c>
      <c r="AB53" s="114">
        <f t="shared" si="34"/>
        <v>0</v>
      </c>
      <c r="AC53" s="114">
        <f t="shared" si="34"/>
        <v>0</v>
      </c>
      <c r="AD53" s="114">
        <f t="shared" si="34"/>
        <v>0</v>
      </c>
      <c r="AE53" s="114">
        <f t="shared" si="34"/>
        <v>0</v>
      </c>
      <c r="AF53" s="114">
        <f t="shared" si="34"/>
        <v>0</v>
      </c>
      <c r="AG53" s="114">
        <f t="shared" si="34"/>
        <v>0</v>
      </c>
      <c r="AH53" s="114">
        <f t="shared" si="34"/>
        <v>105835</v>
      </c>
      <c r="AI53" s="118">
        <f>IF(ISERROR(AH53/J53),0,AH53/J53)</f>
        <v>0.15674359570563867</v>
      </c>
      <c r="AJ53" s="118">
        <f>IF(ISERROR(AH53/$AH$70),0,AH53/$AH$70)</f>
        <v>3.0829638131678778E-3</v>
      </c>
      <c r="AK53" s="198"/>
      <c r="AL53" s="198"/>
      <c r="AM53" s="198"/>
      <c r="AN53" s="198"/>
      <c r="AO53" s="198"/>
      <c r="AP53" s="198"/>
      <c r="AQ53" s="198"/>
      <c r="AR53" s="198"/>
    </row>
    <row r="54" spans="1:44" ht="12.75" customHeight="1">
      <c r="A54" s="136" t="s">
        <v>66</v>
      </c>
      <c r="B54" s="137"/>
      <c r="C54" s="137"/>
      <c r="D54" s="137"/>
      <c r="E54" s="138"/>
      <c r="F54" s="17"/>
      <c r="G54" s="18"/>
      <c r="H54" s="19"/>
      <c r="I54" s="19"/>
      <c r="J54" s="160">
        <v>485211</v>
      </c>
      <c r="K54" s="20"/>
      <c r="L54" s="21"/>
      <c r="M54" s="22"/>
      <c r="N54" s="22"/>
      <c r="O54" s="22"/>
      <c r="P54" s="18"/>
      <c r="Q54" s="23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4"/>
      <c r="AJ54" s="24"/>
    </row>
    <row r="55" spans="1:44" outlineLevel="1">
      <c r="A55" s="25">
        <v>1</v>
      </c>
      <c r="B55" s="26"/>
      <c r="C55" s="27"/>
      <c r="D55" s="28"/>
      <c r="E55" s="29"/>
      <c r="F55" s="29"/>
      <c r="G55" s="29"/>
      <c r="H55" s="28"/>
      <c r="I55" s="28"/>
      <c r="J55" s="191"/>
      <c r="K55" s="52">
        <v>105835</v>
      </c>
      <c r="L55" s="87" t="s">
        <v>148</v>
      </c>
      <c r="M55" s="31"/>
      <c r="N55" s="31"/>
      <c r="O55" s="31"/>
      <c r="P55" s="29"/>
      <c r="Q55" s="29"/>
      <c r="R55" s="31"/>
      <c r="S55" s="31"/>
      <c r="T55" s="31">
        <v>105835</v>
      </c>
      <c r="U55" s="32">
        <f>SUM(R55:T55)</f>
        <v>105835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/>
      <c r="AF55" s="31"/>
      <c r="AG55" s="32">
        <f>SUM(AD55:AF55)</f>
        <v>0</v>
      </c>
      <c r="AH55" s="32">
        <f t="shared" ref="AH55" si="35">SUM(U55,Y55,AC55,AG55)</f>
        <v>105835</v>
      </c>
      <c r="AI55" s="33">
        <f>IF(ISERROR(AH55/J53),0,AH55/J53)</f>
        <v>0.15674359570563867</v>
      </c>
      <c r="AJ55" s="34">
        <f>IF(ISERROR(AH55/$AH$70),"-",AH55/$AH$70)</f>
        <v>3.0829638131678778E-3</v>
      </c>
      <c r="AK55" s="12"/>
      <c r="AL55" s="12"/>
      <c r="AM55" s="12"/>
      <c r="AN55" s="12"/>
      <c r="AO55" s="12"/>
      <c r="AP55" s="12"/>
      <c r="AQ55" s="12"/>
      <c r="AR55" s="12"/>
    </row>
    <row r="56" spans="1:44" outlineLevel="1">
      <c r="A56" s="25">
        <v>2</v>
      </c>
      <c r="B56" s="26"/>
      <c r="C56" s="27"/>
      <c r="D56" s="28"/>
      <c r="E56" s="29"/>
      <c r="F56" s="29"/>
      <c r="G56" s="29"/>
      <c r="H56" s="28"/>
      <c r="I56" s="28"/>
      <c r="J56" s="161"/>
      <c r="K56" s="52">
        <v>202320</v>
      </c>
      <c r="L56" s="87" t="s">
        <v>147</v>
      </c>
      <c r="M56" s="31"/>
      <c r="N56" s="31"/>
      <c r="O56" s="31"/>
      <c r="P56" s="29"/>
      <c r="Q56" s="29"/>
      <c r="R56" s="31"/>
      <c r="S56" s="31"/>
      <c r="T56" s="31"/>
      <c r="U56" s="32">
        <f>SUM(R56:T56)</f>
        <v>0</v>
      </c>
      <c r="V56" s="31"/>
      <c r="W56" s="31"/>
      <c r="X56" s="31"/>
      <c r="Y56" s="32">
        <f>SUM(V56:X56)</f>
        <v>0</v>
      </c>
      <c r="Z56" s="31"/>
      <c r="AA56" s="31"/>
      <c r="AB56" s="31"/>
      <c r="AC56" s="32">
        <f>SUM(Z56:AB56)</f>
        <v>0</v>
      </c>
      <c r="AD56" s="31"/>
      <c r="AE56" s="31"/>
      <c r="AF56" s="31"/>
      <c r="AG56" s="32">
        <f>SUM(AD56:AF56)</f>
        <v>0</v>
      </c>
      <c r="AH56" s="32">
        <f t="shared" ref="AH56" si="36">SUM(U56,Y56,AC56,AG56)</f>
        <v>0</v>
      </c>
      <c r="AI56" s="33">
        <f>IF(ISERROR(AH56/J54),0,AH56/J54)</f>
        <v>0</v>
      </c>
      <c r="AJ56" s="34">
        <f>IF(ISERROR(AH56/$AH$70),"-",AH56/$AH$70)</f>
        <v>0</v>
      </c>
      <c r="AK56" s="12"/>
      <c r="AL56" s="12"/>
      <c r="AM56" s="12"/>
      <c r="AN56" s="12"/>
      <c r="AO56" s="12"/>
      <c r="AP56" s="12"/>
      <c r="AQ56" s="12"/>
      <c r="AR56" s="12"/>
    </row>
    <row r="57" spans="1:44" s="75" customFormat="1" ht="12.75" customHeight="1">
      <c r="A57" s="139" t="s">
        <v>67</v>
      </c>
      <c r="B57" s="140"/>
      <c r="C57" s="140"/>
      <c r="D57" s="140"/>
      <c r="E57" s="140"/>
      <c r="F57" s="140"/>
      <c r="G57" s="140"/>
      <c r="H57" s="140"/>
      <c r="I57" s="141"/>
      <c r="J57" s="114">
        <f>J54</f>
        <v>485211</v>
      </c>
      <c r="K57" s="114">
        <f>SUM(K55:K56)</f>
        <v>308155</v>
      </c>
      <c r="L57" s="127"/>
      <c r="M57" s="114">
        <f>SUM(M56:M56)</f>
        <v>0</v>
      </c>
      <c r="N57" s="114">
        <f>SUM(N56:N56)</f>
        <v>0</v>
      </c>
      <c r="O57" s="114">
        <f>SUM(O56:O56)</f>
        <v>0</v>
      </c>
      <c r="P57" s="116"/>
      <c r="Q57" s="117"/>
      <c r="R57" s="114">
        <f t="shared" ref="R57:S57" si="37">SUM(R56:R56)</f>
        <v>0</v>
      </c>
      <c r="S57" s="114">
        <f t="shared" si="37"/>
        <v>0</v>
      </c>
      <c r="T57" s="114">
        <f t="shared" ref="T57:AH57" si="38">SUM(T55:T56)</f>
        <v>105835</v>
      </c>
      <c r="U57" s="114">
        <f t="shared" si="38"/>
        <v>105835</v>
      </c>
      <c r="V57" s="114">
        <f t="shared" si="38"/>
        <v>0</v>
      </c>
      <c r="W57" s="114">
        <f t="shared" si="38"/>
        <v>0</v>
      </c>
      <c r="X57" s="114">
        <f t="shared" si="38"/>
        <v>0</v>
      </c>
      <c r="Y57" s="114">
        <f t="shared" si="38"/>
        <v>0</v>
      </c>
      <c r="Z57" s="114">
        <f t="shared" si="38"/>
        <v>0</v>
      </c>
      <c r="AA57" s="114">
        <f t="shared" si="38"/>
        <v>0</v>
      </c>
      <c r="AB57" s="114">
        <f t="shared" si="38"/>
        <v>0</v>
      </c>
      <c r="AC57" s="114">
        <f t="shared" si="38"/>
        <v>0</v>
      </c>
      <c r="AD57" s="114">
        <f t="shared" si="38"/>
        <v>0</v>
      </c>
      <c r="AE57" s="114">
        <f t="shared" si="38"/>
        <v>0</v>
      </c>
      <c r="AF57" s="114">
        <f t="shared" si="38"/>
        <v>0</v>
      </c>
      <c r="AG57" s="114">
        <f t="shared" si="38"/>
        <v>0</v>
      </c>
      <c r="AH57" s="114">
        <f t="shared" si="38"/>
        <v>105835</v>
      </c>
      <c r="AI57" s="118">
        <f>IF(ISERROR(AH57/J57),0,AH57/J57)</f>
        <v>0.21812160070567238</v>
      </c>
      <c r="AJ57" s="118">
        <f>IF(ISERROR(AH57/$AH$70),0,AH57/$AH$70)</f>
        <v>3.0829638131678778E-3</v>
      </c>
      <c r="AK57" s="12"/>
      <c r="AL57" s="12"/>
      <c r="AM57" s="12"/>
      <c r="AN57" s="12"/>
      <c r="AO57" s="12"/>
      <c r="AP57" s="12"/>
      <c r="AQ57" s="12"/>
      <c r="AR57" s="12"/>
    </row>
    <row r="58" spans="1:44" ht="12.75" customHeight="1">
      <c r="A58" s="136" t="s">
        <v>68</v>
      </c>
      <c r="B58" s="137"/>
      <c r="C58" s="137"/>
      <c r="D58" s="137"/>
      <c r="E58" s="138"/>
      <c r="F58" s="17"/>
      <c r="G58" s="18"/>
      <c r="H58" s="19"/>
      <c r="I58" s="19"/>
      <c r="J58" s="160">
        <v>605211</v>
      </c>
      <c r="K58" s="20"/>
      <c r="L58" s="21"/>
      <c r="M58" s="22"/>
      <c r="N58" s="22"/>
      <c r="O58" s="22"/>
      <c r="P58" s="18"/>
      <c r="Q58" s="23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4"/>
      <c r="AJ58" s="24"/>
    </row>
    <row r="59" spans="1:44" outlineLevel="1">
      <c r="A59" s="25">
        <v>1</v>
      </c>
      <c r="B59" s="26"/>
      <c r="C59" s="26"/>
      <c r="D59" s="26"/>
      <c r="E59" s="26"/>
      <c r="F59" s="26"/>
      <c r="G59" s="26"/>
      <c r="H59" s="26"/>
      <c r="I59" s="26"/>
      <c r="J59" s="191"/>
      <c r="K59" s="52">
        <v>149933</v>
      </c>
      <c r="L59" s="87" t="s">
        <v>148</v>
      </c>
      <c r="M59" s="31"/>
      <c r="N59" s="31"/>
      <c r="O59" s="31"/>
      <c r="P59" s="29"/>
      <c r="Q59" s="29"/>
      <c r="R59" s="31"/>
      <c r="S59" s="31"/>
      <c r="T59" s="31">
        <v>149933</v>
      </c>
      <c r="U59" s="32">
        <f>SUM(R59:T59)</f>
        <v>149933</v>
      </c>
      <c r="V59" s="31"/>
      <c r="W59" s="31"/>
      <c r="X59" s="31"/>
      <c r="Y59" s="32"/>
      <c r="Z59" s="31"/>
      <c r="AA59" s="31"/>
      <c r="AB59" s="31"/>
      <c r="AC59" s="32"/>
      <c r="AD59" s="31"/>
      <c r="AE59" s="31"/>
      <c r="AF59" s="31"/>
      <c r="AG59" s="32"/>
      <c r="AH59" s="32">
        <f t="shared" ref="AH59:AH60" si="39">SUM(U59,Y59,AC59,AG59)</f>
        <v>149933</v>
      </c>
      <c r="AI59" s="33">
        <f>IF(ISERROR(AH59/J57),0,AH59/J57)</f>
        <v>0.30900577274628976</v>
      </c>
      <c r="AJ59" s="34">
        <f>IF(ISERROR(AH59/$AH$70),"-",AH59/$AH$70)</f>
        <v>4.3675344961468269E-3</v>
      </c>
      <c r="AK59" s="12"/>
      <c r="AL59" s="12"/>
      <c r="AM59" s="12"/>
      <c r="AN59" s="12"/>
      <c r="AO59" s="12"/>
      <c r="AP59" s="12"/>
      <c r="AQ59" s="12"/>
      <c r="AR59" s="12"/>
    </row>
    <row r="60" spans="1:44" outlineLevel="1">
      <c r="A60" s="25">
        <v>2</v>
      </c>
      <c r="B60" s="26"/>
      <c r="C60" s="27"/>
      <c r="D60" s="28"/>
      <c r="E60" s="29"/>
      <c r="F60" s="29"/>
      <c r="G60" s="29"/>
      <c r="H60" s="28"/>
      <c r="I60" s="28"/>
      <c r="J60" s="161"/>
      <c r="K60" s="52">
        <v>167136</v>
      </c>
      <c r="L60" s="87" t="s">
        <v>147</v>
      </c>
      <c r="M60" s="31"/>
      <c r="N60" s="31"/>
      <c r="O60" s="31"/>
      <c r="P60" s="29"/>
      <c r="Q60" s="29"/>
      <c r="R60" s="31"/>
      <c r="S60" s="31"/>
      <c r="T60" s="31">
        <v>7100</v>
      </c>
      <c r="U60" s="32">
        <f>SUM(R60:T60)</f>
        <v>7100</v>
      </c>
      <c r="V60" s="31"/>
      <c r="W60" s="31"/>
      <c r="X60" s="31"/>
      <c r="Y60" s="32">
        <f>SUM(V60:X60)</f>
        <v>0</v>
      </c>
      <c r="Z60" s="31"/>
      <c r="AA60" s="31"/>
      <c r="AB60" s="31"/>
      <c r="AC60" s="32">
        <f>SUM(Z60:AB60)</f>
        <v>0</v>
      </c>
      <c r="AD60" s="31"/>
      <c r="AE60" s="31"/>
      <c r="AF60" s="31"/>
      <c r="AG60" s="32">
        <f>SUM(AD60:AF60)</f>
        <v>0</v>
      </c>
      <c r="AH60" s="32">
        <f t="shared" si="39"/>
        <v>7100</v>
      </c>
      <c r="AI60" s="33">
        <f>IF(ISERROR(AH60/J58),0,AH60/J58)</f>
        <v>1.1731445727192666E-2</v>
      </c>
      <c r="AJ60" s="34">
        <f>IF(ISERROR(AH60/$AH$70),"-",AH60/$AH$70)</f>
        <v>2.0682234679918679E-4</v>
      </c>
      <c r="AK60" s="12"/>
      <c r="AL60" s="12"/>
      <c r="AM60" s="12"/>
      <c r="AN60" s="12"/>
      <c r="AO60" s="12"/>
      <c r="AP60" s="12"/>
      <c r="AQ60" s="12"/>
      <c r="AR60" s="12"/>
    </row>
    <row r="61" spans="1:44" s="75" customFormat="1" ht="12.75" customHeight="1">
      <c r="A61" s="139" t="s">
        <v>69</v>
      </c>
      <c r="B61" s="140"/>
      <c r="C61" s="140"/>
      <c r="D61" s="140"/>
      <c r="E61" s="140"/>
      <c r="F61" s="140"/>
      <c r="G61" s="140"/>
      <c r="H61" s="140"/>
      <c r="I61" s="141"/>
      <c r="J61" s="114">
        <f>J58</f>
        <v>605211</v>
      </c>
      <c r="K61" s="114">
        <f>SUM(K59:K60)</f>
        <v>317069</v>
      </c>
      <c r="L61" s="127"/>
      <c r="M61" s="114">
        <f>SUM(M60:M60)</f>
        <v>0</v>
      </c>
      <c r="N61" s="114">
        <f>SUM(N60:N60)</f>
        <v>0</v>
      </c>
      <c r="O61" s="114">
        <f>SUM(O60:O60)</f>
        <v>0</v>
      </c>
      <c r="P61" s="116"/>
      <c r="Q61" s="117"/>
      <c r="R61" s="114">
        <f t="shared" ref="R61:AG61" si="40">SUM(R60:R60)</f>
        <v>0</v>
      </c>
      <c r="S61" s="114">
        <f>SUM(S59:S60)</f>
        <v>0</v>
      </c>
      <c r="T61" s="114">
        <f>SUM(T59:T60)</f>
        <v>157033</v>
      </c>
      <c r="U61" s="114">
        <f>SUM(U59:U60)</f>
        <v>157033</v>
      </c>
      <c r="V61" s="114">
        <f t="shared" si="40"/>
        <v>0</v>
      </c>
      <c r="W61" s="114">
        <f t="shared" si="40"/>
        <v>0</v>
      </c>
      <c r="X61" s="114">
        <f t="shared" si="40"/>
        <v>0</v>
      </c>
      <c r="Y61" s="114">
        <f t="shared" si="40"/>
        <v>0</v>
      </c>
      <c r="Z61" s="114">
        <f t="shared" si="40"/>
        <v>0</v>
      </c>
      <c r="AA61" s="114">
        <f t="shared" si="40"/>
        <v>0</v>
      </c>
      <c r="AB61" s="114">
        <f t="shared" si="40"/>
        <v>0</v>
      </c>
      <c r="AC61" s="114">
        <f t="shared" si="40"/>
        <v>0</v>
      </c>
      <c r="AD61" s="114">
        <f t="shared" si="40"/>
        <v>0</v>
      </c>
      <c r="AE61" s="114">
        <f t="shared" si="40"/>
        <v>0</v>
      </c>
      <c r="AF61" s="114">
        <f t="shared" si="40"/>
        <v>0</v>
      </c>
      <c r="AG61" s="114">
        <f t="shared" si="40"/>
        <v>0</v>
      </c>
      <c r="AH61" s="114">
        <f>SUM(AH59:AH60)</f>
        <v>157033</v>
      </c>
      <c r="AI61" s="118">
        <f>IF(ISERROR(AH61/J61),0,AH61/J61)</f>
        <v>0.25946818547580924</v>
      </c>
      <c r="AJ61" s="118">
        <f>IF(ISERROR(AH61/$AH$70),0,AH61/$AH$70)</f>
        <v>4.5743568429460132E-3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customHeight="1">
      <c r="A62" s="136" t="s">
        <v>70</v>
      </c>
      <c r="B62" s="137"/>
      <c r="C62" s="137"/>
      <c r="D62" s="137"/>
      <c r="E62" s="138"/>
      <c r="F62" s="17"/>
      <c r="G62" s="18"/>
      <c r="H62" s="19"/>
      <c r="I62" s="19"/>
      <c r="J62" s="160">
        <v>150000</v>
      </c>
      <c r="K62" s="20"/>
      <c r="L62" s="21"/>
      <c r="M62" s="22"/>
      <c r="N62" s="22"/>
      <c r="O62" s="22"/>
      <c r="P62" s="18"/>
      <c r="Q62" s="23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4"/>
      <c r="AJ62" s="24"/>
    </row>
    <row r="63" spans="1:44" outlineLevel="1">
      <c r="A63" s="25">
        <v>1</v>
      </c>
      <c r="B63" s="26"/>
      <c r="C63" s="27"/>
      <c r="D63" s="28"/>
      <c r="E63" s="29"/>
      <c r="F63" s="29"/>
      <c r="G63" s="29"/>
      <c r="H63" s="28"/>
      <c r="I63" s="28"/>
      <c r="J63" s="161"/>
      <c r="K63" s="52"/>
      <c r="L63" s="87"/>
      <c r="M63" s="31"/>
      <c r="N63" s="31"/>
      <c r="O63" s="31"/>
      <c r="P63" s="29"/>
      <c r="Q63" s="29"/>
      <c r="R63" s="31"/>
      <c r="S63" s="31"/>
      <c r="T63" s="31"/>
      <c r="U63" s="32">
        <f>SUM(R63:T63)</f>
        <v>0</v>
      </c>
      <c r="V63" s="31"/>
      <c r="W63" s="31"/>
      <c r="X63" s="31"/>
      <c r="Y63" s="32">
        <f>SUM(V63:X63)</f>
        <v>0</v>
      </c>
      <c r="Z63" s="31"/>
      <c r="AA63" s="31"/>
      <c r="AB63" s="31"/>
      <c r="AC63" s="32">
        <f>SUM(Z63:AB63)</f>
        <v>0</v>
      </c>
      <c r="AD63" s="31"/>
      <c r="AE63" s="31"/>
      <c r="AF63" s="31"/>
      <c r="AG63" s="32">
        <f>SUM(AD63:AF63)</f>
        <v>0</v>
      </c>
      <c r="AH63" s="32">
        <f t="shared" ref="AH63" si="41">SUM(U63,Y63,AC63,AG63)</f>
        <v>0</v>
      </c>
      <c r="AI63" s="33">
        <f>IF(ISERROR(AH63/J62),0,AH63/J62)</f>
        <v>0</v>
      </c>
      <c r="AJ63" s="34">
        <f>IF(ISERROR(AH63/$AH$70),"-",AH63/$AH$70)</f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s="75" customFormat="1" ht="12.75" customHeight="1">
      <c r="A64" s="139" t="s">
        <v>71</v>
      </c>
      <c r="B64" s="140"/>
      <c r="C64" s="140"/>
      <c r="D64" s="140"/>
      <c r="E64" s="140"/>
      <c r="F64" s="140"/>
      <c r="G64" s="140"/>
      <c r="H64" s="140"/>
      <c r="I64" s="141"/>
      <c r="J64" s="114">
        <f>J62</f>
        <v>150000</v>
      </c>
      <c r="K64" s="114">
        <f>SUM(K63:K63)</f>
        <v>0</v>
      </c>
      <c r="L64" s="127"/>
      <c r="M64" s="114">
        <f>SUM(M63:M63)</f>
        <v>0</v>
      </c>
      <c r="N64" s="114">
        <f>SUM(N63:N63)</f>
        <v>0</v>
      </c>
      <c r="O64" s="114">
        <f>SUM(O63:O63)</f>
        <v>0</v>
      </c>
      <c r="P64" s="116"/>
      <c r="Q64" s="117"/>
      <c r="R64" s="114">
        <f t="shared" ref="R64:AH64" si="42">SUM(R63:R63)</f>
        <v>0</v>
      </c>
      <c r="S64" s="114">
        <f t="shared" si="42"/>
        <v>0</v>
      </c>
      <c r="T64" s="114">
        <f t="shared" si="42"/>
        <v>0</v>
      </c>
      <c r="U64" s="114">
        <f t="shared" si="42"/>
        <v>0</v>
      </c>
      <c r="V64" s="114">
        <f t="shared" si="42"/>
        <v>0</v>
      </c>
      <c r="W64" s="114">
        <f t="shared" si="42"/>
        <v>0</v>
      </c>
      <c r="X64" s="114">
        <f t="shared" si="42"/>
        <v>0</v>
      </c>
      <c r="Y64" s="114">
        <f t="shared" si="42"/>
        <v>0</v>
      </c>
      <c r="Z64" s="114">
        <f t="shared" si="42"/>
        <v>0</v>
      </c>
      <c r="AA64" s="114">
        <f t="shared" si="42"/>
        <v>0</v>
      </c>
      <c r="AB64" s="114">
        <f t="shared" si="42"/>
        <v>0</v>
      </c>
      <c r="AC64" s="114">
        <f t="shared" si="42"/>
        <v>0</v>
      </c>
      <c r="AD64" s="114">
        <f t="shared" si="42"/>
        <v>0</v>
      </c>
      <c r="AE64" s="114">
        <f t="shared" si="42"/>
        <v>0</v>
      </c>
      <c r="AF64" s="114">
        <f t="shared" si="42"/>
        <v>0</v>
      </c>
      <c r="AG64" s="114">
        <f t="shared" si="42"/>
        <v>0</v>
      </c>
      <c r="AH64" s="114">
        <f t="shared" si="42"/>
        <v>0</v>
      </c>
      <c r="AI64" s="118">
        <f>IF(ISERROR(AH64/J64),0,AH64/J64)</f>
        <v>0</v>
      </c>
      <c r="AJ64" s="118">
        <f>IF(ISERROR(AH64/$AH$70),0,AH64/$AH$70)</f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customHeight="1">
      <c r="A65" s="136" t="s">
        <v>72</v>
      </c>
      <c r="B65" s="137"/>
      <c r="C65" s="137"/>
      <c r="D65" s="137"/>
      <c r="E65" s="138"/>
      <c r="F65" s="17"/>
      <c r="G65" s="18"/>
      <c r="H65" s="19"/>
      <c r="I65" s="19"/>
      <c r="J65" s="160">
        <v>4250069545</v>
      </c>
      <c r="K65" s="20"/>
      <c r="L65" s="21"/>
      <c r="M65" s="22"/>
      <c r="N65" s="22"/>
      <c r="O65" s="22"/>
      <c r="P65" s="18"/>
      <c r="Q65" s="23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4"/>
      <c r="AJ65" s="24"/>
    </row>
    <row r="66" spans="1:44" outlineLevel="1">
      <c r="A66" s="25">
        <v>1</v>
      </c>
      <c r="B66" s="26"/>
      <c r="C66" s="27"/>
      <c r="D66" s="28"/>
      <c r="E66" s="29"/>
      <c r="F66" s="29"/>
      <c r="G66" s="29"/>
      <c r="H66" s="28"/>
      <c r="I66" s="28"/>
      <c r="J66" s="191"/>
      <c r="K66" s="52">
        <f>111918912+16099200</f>
        <v>128018112</v>
      </c>
      <c r="L66" s="87" t="s">
        <v>148</v>
      </c>
      <c r="M66" s="31"/>
      <c r="N66" s="31"/>
      <c r="O66" s="31"/>
      <c r="P66" s="29"/>
      <c r="Q66" s="29"/>
      <c r="R66" s="31"/>
      <c r="S66" s="31">
        <v>21336352</v>
      </c>
      <c r="T66" s="31">
        <v>11209914</v>
      </c>
      <c r="U66" s="32">
        <f>SUM(R66:T66)</f>
        <v>32546266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>
        <v>0</v>
      </c>
      <c r="AF66" s="31">
        <v>0</v>
      </c>
      <c r="AG66" s="32">
        <f>SUM(AD66:AF66)</f>
        <v>0</v>
      </c>
      <c r="AH66" s="32">
        <f t="shared" ref="AH66:AH68" si="43">SUM(U66,Y66,AC66,AG66)</f>
        <v>32546266</v>
      </c>
      <c r="AI66" s="33">
        <f>IF(ISERROR(AH66/J65),0,AH66/J65)</f>
        <v>7.6578196322196887E-3</v>
      </c>
      <c r="AJ66" s="34">
        <f>IF(ISERROR(AH66/$AH$70),"-",AH66/$AH$70)</f>
        <v>0.94806973431980024</v>
      </c>
      <c r="AK66" s="12"/>
      <c r="AL66" s="12"/>
      <c r="AM66" s="12"/>
      <c r="AN66" s="12"/>
      <c r="AO66" s="12"/>
      <c r="AP66" s="12"/>
      <c r="AQ66" s="12"/>
      <c r="AR66" s="12"/>
    </row>
    <row r="67" spans="1:44" outlineLevel="1">
      <c r="A67" s="25">
        <v>2</v>
      </c>
      <c r="B67" s="26"/>
      <c r="C67" s="27"/>
      <c r="D67" s="28"/>
      <c r="E67" s="29"/>
      <c r="F67" s="29"/>
      <c r="G67" s="29"/>
      <c r="H67" s="28"/>
      <c r="I67" s="28"/>
      <c r="J67" s="191"/>
      <c r="K67" s="52">
        <f>700000+100000+224100</f>
        <v>1024100</v>
      </c>
      <c r="L67" s="87" t="s">
        <v>147</v>
      </c>
      <c r="M67" s="31"/>
      <c r="N67" s="31"/>
      <c r="O67" s="31"/>
      <c r="P67" s="29"/>
      <c r="Q67" s="29"/>
      <c r="R67" s="31"/>
      <c r="S67" s="31">
        <v>18835</v>
      </c>
      <c r="T67" s="31"/>
      <c r="U67" s="32">
        <f t="shared" ref="U67" si="44">SUM(R67:T67)</f>
        <v>18835</v>
      </c>
      <c r="V67" s="31"/>
      <c r="W67" s="31"/>
      <c r="X67" s="31"/>
      <c r="Y67" s="32">
        <f t="shared" ref="Y67" si="45">SUM(V67:X67)</f>
        <v>0</v>
      </c>
      <c r="Z67" s="31"/>
      <c r="AA67" s="31"/>
      <c r="AB67" s="31"/>
      <c r="AC67" s="32">
        <f t="shared" ref="AC67" si="46">SUM(Z67:AB67)</f>
        <v>0</v>
      </c>
      <c r="AD67" s="31"/>
      <c r="AE67" s="31">
        <v>0</v>
      </c>
      <c r="AF67" s="31">
        <v>0</v>
      </c>
      <c r="AG67" s="32">
        <f t="shared" ref="AG67" si="47">SUM(AD67:AF67)</f>
        <v>0</v>
      </c>
      <c r="AH67" s="32">
        <f t="shared" ref="AH67" si="48">SUM(U67,Y67,AC67,AG67)</f>
        <v>18835</v>
      </c>
      <c r="AI67" s="33">
        <f>IF(ISERROR(AH67/J64),0,AH67/J64)</f>
        <v>0.12556666666666666</v>
      </c>
      <c r="AJ67" s="34">
        <f>IF(ISERROR(AH67/$AH$70),"-",AH67/$AH$70)</f>
        <v>5.4866181717784263E-4</v>
      </c>
      <c r="AK67" s="12"/>
      <c r="AL67" s="12"/>
      <c r="AM67" s="12"/>
      <c r="AN67" s="12"/>
      <c r="AO67" s="12"/>
      <c r="AP67" s="12"/>
      <c r="AQ67" s="12"/>
      <c r="AR67" s="12"/>
    </row>
    <row r="68" spans="1:44" outlineLevel="1">
      <c r="A68" s="25">
        <v>3</v>
      </c>
      <c r="B68" s="26"/>
      <c r="C68" s="27"/>
      <c r="D68" s="28"/>
      <c r="E68" s="29"/>
      <c r="F68" s="29"/>
      <c r="G68" s="29"/>
      <c r="H68" s="28"/>
      <c r="I68" s="28"/>
      <c r="J68" s="191"/>
      <c r="K68" s="52">
        <v>20578894</v>
      </c>
      <c r="L68" s="87" t="s">
        <v>161</v>
      </c>
      <c r="M68" s="31"/>
      <c r="N68" s="31"/>
      <c r="O68" s="31"/>
      <c r="P68" s="29"/>
      <c r="Q68" s="29"/>
      <c r="R68" s="31"/>
      <c r="S68" s="31"/>
      <c r="T68" s="31"/>
      <c r="U68" s="32">
        <f t="shared" ref="U68" si="49">SUM(R68:T68)</f>
        <v>0</v>
      </c>
      <c r="V68" s="31"/>
      <c r="W68" s="31"/>
      <c r="X68" s="31"/>
      <c r="Y68" s="32">
        <f t="shared" ref="Y68" si="50">SUM(V68:X68)</f>
        <v>0</v>
      </c>
      <c r="Z68" s="31"/>
      <c r="AA68" s="31"/>
      <c r="AB68" s="31"/>
      <c r="AC68" s="32">
        <f t="shared" ref="AC68" si="51">SUM(Z68:AB68)</f>
        <v>0</v>
      </c>
      <c r="AD68" s="31"/>
      <c r="AE68" s="31">
        <v>0</v>
      </c>
      <c r="AF68" s="31">
        <v>0</v>
      </c>
      <c r="AG68" s="32">
        <f t="shared" ref="AG68" si="52">SUM(AD68:AF68)</f>
        <v>0</v>
      </c>
      <c r="AH68" s="32">
        <f t="shared" si="43"/>
        <v>0</v>
      </c>
      <c r="AI68" s="33">
        <f>IF(ISERROR(AH68/J65),0,AH68/J65)</f>
        <v>0</v>
      </c>
      <c r="AJ68" s="34">
        <f>IF(ISERROR(AH68/$AH$70),"-",AH68/$AH$70)</f>
        <v>0</v>
      </c>
      <c r="AK68" s="12"/>
      <c r="AL68" s="12"/>
      <c r="AM68" s="12"/>
      <c r="AN68" s="12"/>
      <c r="AO68" s="12"/>
      <c r="AP68" s="12"/>
      <c r="AQ68" s="12"/>
      <c r="AR68" s="12"/>
    </row>
    <row r="69" spans="1:44" s="75" customFormat="1">
      <c r="A69" s="139" t="s">
        <v>73</v>
      </c>
      <c r="B69" s="140"/>
      <c r="C69" s="140"/>
      <c r="D69" s="140"/>
      <c r="E69" s="140"/>
      <c r="F69" s="140"/>
      <c r="G69" s="140"/>
      <c r="H69" s="140"/>
      <c r="I69" s="141"/>
      <c r="J69" s="114">
        <f>J65</f>
        <v>4250069545</v>
      </c>
      <c r="K69" s="114">
        <f>SUM(K66:K68)</f>
        <v>149621106</v>
      </c>
      <c r="L69" s="127"/>
      <c r="M69" s="114">
        <f>SUM(M66:M68)</f>
        <v>0</v>
      </c>
      <c r="N69" s="114">
        <f>SUM(N66:N68)</f>
        <v>0</v>
      </c>
      <c r="O69" s="114">
        <f>SUM(O66:O68)</f>
        <v>0</v>
      </c>
      <c r="P69" s="116"/>
      <c r="Q69" s="117"/>
      <c r="R69" s="114">
        <f t="shared" ref="R69:AH69" si="53">SUM(R66:R68)</f>
        <v>0</v>
      </c>
      <c r="S69" s="114">
        <f t="shared" si="53"/>
        <v>21355187</v>
      </c>
      <c r="T69" s="114">
        <f t="shared" si="53"/>
        <v>11209914</v>
      </c>
      <c r="U69" s="114">
        <f t="shared" si="53"/>
        <v>32565101</v>
      </c>
      <c r="V69" s="114">
        <f t="shared" si="53"/>
        <v>0</v>
      </c>
      <c r="W69" s="114">
        <f t="shared" si="53"/>
        <v>0</v>
      </c>
      <c r="X69" s="114">
        <f t="shared" si="53"/>
        <v>0</v>
      </c>
      <c r="Y69" s="114">
        <f t="shared" si="53"/>
        <v>0</v>
      </c>
      <c r="Z69" s="114">
        <f t="shared" si="53"/>
        <v>0</v>
      </c>
      <c r="AA69" s="114">
        <f t="shared" si="53"/>
        <v>0</v>
      </c>
      <c r="AB69" s="114">
        <f t="shared" si="53"/>
        <v>0</v>
      </c>
      <c r="AC69" s="114">
        <f t="shared" si="53"/>
        <v>0</v>
      </c>
      <c r="AD69" s="114">
        <f t="shared" si="53"/>
        <v>0</v>
      </c>
      <c r="AE69" s="114">
        <f t="shared" si="53"/>
        <v>0</v>
      </c>
      <c r="AF69" s="114">
        <f t="shared" si="53"/>
        <v>0</v>
      </c>
      <c r="AG69" s="114">
        <f t="shared" si="53"/>
        <v>0</v>
      </c>
      <c r="AH69" s="114">
        <f t="shared" si="53"/>
        <v>32565101</v>
      </c>
      <c r="AI69" s="118">
        <f>IF(ISERROR(AH69/J69),0,AH69/J69)</f>
        <v>7.6622513244074455E-3</v>
      </c>
      <c r="AJ69" s="118">
        <f>IF(ISERROR(AH69/$AH$70),0,AH69/$AH$70)</f>
        <v>0.94861839613697807</v>
      </c>
      <c r="AK69" s="12"/>
      <c r="AL69" s="12"/>
      <c r="AM69" s="12"/>
      <c r="AN69" s="12"/>
      <c r="AO69" s="12"/>
      <c r="AP69" s="12"/>
      <c r="AQ69" s="12"/>
      <c r="AR69" s="12"/>
    </row>
    <row r="70" spans="1:44" s="71" customFormat="1" ht="15" customHeight="1">
      <c r="A70" s="142" t="str">
        <f>"TOTAL ASIG."&amp;" "&amp;$A$5</f>
        <v>TOTAL ASIG. 24-03-343 "Programa de Apoyo a personas en situación de calle"</v>
      </c>
      <c r="B70" s="143"/>
      <c r="C70" s="143"/>
      <c r="D70" s="143"/>
      <c r="E70" s="143"/>
      <c r="F70" s="143"/>
      <c r="G70" s="143"/>
      <c r="H70" s="143"/>
      <c r="I70" s="144"/>
      <c r="J70" s="119">
        <f>SUM(J11,J15,J18,J22,J26,J29,J33,J37,J41,J45,J49,J53,J57,J61,J64,J69)</f>
        <v>4260193000</v>
      </c>
      <c r="K70" s="119">
        <f>+K11+K15+K18+K22+K26+K29+K33+K37+K41+K45+K49+K53+K64+K57+K61+K69</f>
        <v>153665158</v>
      </c>
      <c r="L70" s="120"/>
      <c r="M70" s="119">
        <f>+M11+M15+M18+M22+M26+M29+M33+M37+M41+M45+M49+M53+M64+M57+M61+M69</f>
        <v>0</v>
      </c>
      <c r="N70" s="119">
        <f>+N11+N15+N18+N22+N26+N29+N33+N37+N41+N45+N49+N53+N64+N57+N61+N69</f>
        <v>0</v>
      </c>
      <c r="O70" s="119">
        <f>+O11+O15+O18+O22+O26+O29+O33+O37+O41+O45+O49+O53+O64+O57+O61+O69</f>
        <v>0</v>
      </c>
      <c r="P70" s="121"/>
      <c r="Q70" s="128"/>
      <c r="R70" s="119">
        <f t="shared" ref="R70:AH70" si="54">+R11+R15+R18+R22+R26+R29+R33+R37+R41+R45+R49+R53+R64+R57+R61+R69</f>
        <v>0</v>
      </c>
      <c r="S70" s="119">
        <f t="shared" si="54"/>
        <v>21403287</v>
      </c>
      <c r="T70" s="119">
        <f t="shared" si="54"/>
        <v>12775759</v>
      </c>
      <c r="U70" s="119">
        <f t="shared" si="54"/>
        <v>34328979</v>
      </c>
      <c r="V70" s="119">
        <f t="shared" si="54"/>
        <v>0</v>
      </c>
      <c r="W70" s="119">
        <f t="shared" si="54"/>
        <v>0</v>
      </c>
      <c r="X70" s="119">
        <f t="shared" si="54"/>
        <v>0</v>
      </c>
      <c r="Y70" s="119">
        <f t="shared" si="54"/>
        <v>0</v>
      </c>
      <c r="Z70" s="119">
        <f t="shared" si="54"/>
        <v>0</v>
      </c>
      <c r="AA70" s="119">
        <f t="shared" si="54"/>
        <v>0</v>
      </c>
      <c r="AB70" s="119">
        <f t="shared" si="54"/>
        <v>0</v>
      </c>
      <c r="AC70" s="119">
        <f t="shared" si="54"/>
        <v>0</v>
      </c>
      <c r="AD70" s="119">
        <f t="shared" si="54"/>
        <v>0</v>
      </c>
      <c r="AE70" s="119">
        <f t="shared" si="54"/>
        <v>0</v>
      </c>
      <c r="AF70" s="119">
        <f t="shared" si="54"/>
        <v>0</v>
      </c>
      <c r="AG70" s="119">
        <f t="shared" si="54"/>
        <v>0</v>
      </c>
      <c r="AH70" s="119">
        <f t="shared" si="54"/>
        <v>34328979</v>
      </c>
      <c r="AI70" s="123">
        <f>IF(ISERROR(AH70/J70),0,AH70/J70)</f>
        <v>8.0580807019775859E-3</v>
      </c>
      <c r="AJ70" s="123">
        <f>IF(ISERROR(AH70/$AH$70),0,AH70/$AH$70)</f>
        <v>1</v>
      </c>
      <c r="AK70" s="15"/>
      <c r="AL70" s="15"/>
      <c r="AM70" s="15"/>
      <c r="AN70" s="15"/>
      <c r="AO70" s="15"/>
      <c r="AP70" s="15"/>
      <c r="AQ70" s="15"/>
      <c r="AR70" s="15"/>
    </row>
    <row r="71" spans="1:44">
      <c r="J71" s="46"/>
      <c r="R71" s="46"/>
      <c r="S71" s="46"/>
      <c r="T71" s="46"/>
      <c r="V71" s="46"/>
      <c r="W71" s="46"/>
      <c r="X71" s="46"/>
      <c r="Z71" s="46"/>
      <c r="AA71" s="46"/>
      <c r="AB71" s="46"/>
      <c r="AD71" s="46"/>
      <c r="AE71" s="46"/>
      <c r="AF71" s="46"/>
      <c r="AK71" s="12"/>
      <c r="AL71" s="12"/>
      <c r="AM71" s="12"/>
      <c r="AN71" s="12"/>
      <c r="AO71" s="12"/>
      <c r="AP71" s="12"/>
      <c r="AQ71" s="12"/>
      <c r="AR71" s="12"/>
    </row>
    <row r="72" spans="1:44">
      <c r="J72" s="46"/>
      <c r="R72" s="46"/>
      <c r="S72" s="46"/>
      <c r="T72" s="46"/>
      <c r="V72" s="46"/>
      <c r="W72" s="46"/>
      <c r="X72" s="46"/>
      <c r="Z72" s="46"/>
      <c r="AA72" s="46"/>
      <c r="AB72" s="46"/>
      <c r="AD72" s="46"/>
      <c r="AE72" s="46"/>
      <c r="AF72" s="46"/>
      <c r="AK72" s="12"/>
      <c r="AL72" s="12"/>
      <c r="AM72" s="12"/>
      <c r="AN72" s="12"/>
      <c r="AO72" s="12"/>
      <c r="AP72" s="12"/>
      <c r="AQ72" s="12"/>
      <c r="AR72" s="12"/>
    </row>
    <row r="73" spans="1:44">
      <c r="J73" s="46"/>
      <c r="R73" s="46"/>
      <c r="S73" s="46"/>
      <c r="T73" s="46"/>
      <c r="V73" s="46"/>
      <c r="W73" s="46"/>
      <c r="X73" s="46"/>
      <c r="Z73" s="46"/>
      <c r="AA73" s="46"/>
      <c r="AB73" s="46"/>
      <c r="AD73" s="46"/>
      <c r="AE73" s="46"/>
      <c r="AF73" s="46"/>
    </row>
    <row r="74" spans="1:44">
      <c r="J74" s="46"/>
      <c r="R74" s="46"/>
      <c r="S74" s="46"/>
      <c r="T74" s="46"/>
      <c r="V74" s="46"/>
      <c r="W74" s="46"/>
      <c r="X74" s="46"/>
      <c r="Z74" s="46"/>
      <c r="AA74" s="46"/>
      <c r="AB74" s="46"/>
      <c r="AD74" s="46"/>
      <c r="AE74" s="46"/>
      <c r="AF74" s="46"/>
      <c r="AK74" s="12"/>
      <c r="AL74" s="12"/>
      <c r="AM74" s="12"/>
      <c r="AN74" s="12"/>
      <c r="AO74" s="12"/>
      <c r="AP74" s="12"/>
      <c r="AQ74" s="12"/>
      <c r="AR74" s="12"/>
    </row>
    <row r="75" spans="1:44">
      <c r="J75" s="46"/>
      <c r="R75" s="46"/>
      <c r="S75" s="46"/>
      <c r="T75" s="46"/>
      <c r="V75" s="46"/>
      <c r="W75" s="46"/>
      <c r="X75" s="46"/>
      <c r="Z75" s="46"/>
      <c r="AA75" s="46"/>
      <c r="AB75" s="46"/>
      <c r="AD75" s="46"/>
      <c r="AE75" s="46"/>
      <c r="AF75" s="46"/>
    </row>
    <row r="76" spans="1:44">
      <c r="J76" s="4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</row>
    <row r="77" spans="1:44"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</row>
    <row r="78" spans="1:44"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</row>
    <row r="79" spans="1:44">
      <c r="A79" s="15"/>
      <c r="J79" s="46"/>
      <c r="R79" s="46"/>
      <c r="S79" s="46"/>
      <c r="T79" s="46"/>
      <c r="V79" s="46"/>
      <c r="W79" s="46"/>
      <c r="X79" s="46"/>
      <c r="Z79" s="46"/>
      <c r="AA79" s="46"/>
      <c r="AB79" s="46"/>
      <c r="AD79" s="46"/>
      <c r="AE79" s="46"/>
      <c r="AF79" s="46"/>
    </row>
    <row r="80" spans="1:44">
      <c r="A80" s="15"/>
      <c r="J80" s="46"/>
      <c r="R80" s="46"/>
      <c r="S80" s="46"/>
      <c r="T80" s="46"/>
      <c r="V80" s="46"/>
      <c r="W80" s="46"/>
      <c r="X80" s="46"/>
      <c r="Z80" s="46"/>
      <c r="AA80" s="46"/>
      <c r="AB80" s="46"/>
      <c r="AD80" s="46"/>
      <c r="AE80" s="46"/>
      <c r="AF80" s="46"/>
    </row>
    <row r="81" spans="1:32">
      <c r="A81" s="15"/>
      <c r="J81" s="46"/>
      <c r="R81" s="46"/>
      <c r="S81" s="46"/>
      <c r="T81" s="46"/>
      <c r="V81" s="46"/>
      <c r="W81" s="46"/>
      <c r="X81" s="46"/>
      <c r="Z81" s="46"/>
      <c r="AA81" s="46"/>
      <c r="AB81" s="46"/>
      <c r="AD81" s="46"/>
      <c r="AE81" s="46"/>
      <c r="AF81" s="46"/>
    </row>
    <row r="82" spans="1:32">
      <c r="A82" s="15"/>
      <c r="J82" s="46"/>
      <c r="R82" s="46"/>
      <c r="S82" s="46"/>
      <c r="T82" s="46"/>
      <c r="V82" s="46"/>
      <c r="W82" s="46"/>
      <c r="X82" s="46"/>
      <c r="Z82" s="46"/>
      <c r="AA82" s="46"/>
      <c r="AB82" s="46"/>
      <c r="AD82" s="46"/>
      <c r="AE82" s="46"/>
      <c r="AF82" s="46"/>
    </row>
    <row r="83" spans="1:32">
      <c r="A83" s="15"/>
      <c r="J83" s="46"/>
      <c r="R83" s="46"/>
      <c r="S83" s="46"/>
      <c r="T83" s="46"/>
      <c r="V83" s="46"/>
      <c r="W83" s="46"/>
      <c r="X83" s="46"/>
      <c r="Z83" s="46"/>
      <c r="AA83" s="46"/>
      <c r="AB83" s="46"/>
      <c r="AD83" s="46"/>
      <c r="AE83" s="46"/>
      <c r="AF83" s="46"/>
    </row>
    <row r="84" spans="1:32">
      <c r="A84" s="15"/>
      <c r="J84" s="46"/>
      <c r="R84" s="46"/>
      <c r="S84" s="46"/>
      <c r="T84" s="46"/>
      <c r="V84" s="46"/>
      <c r="W84" s="46"/>
      <c r="X84" s="46"/>
      <c r="Z84" s="46"/>
      <c r="AA84" s="46"/>
      <c r="AB84" s="46"/>
      <c r="AD84" s="46"/>
      <c r="AE84" s="46"/>
      <c r="AF84" s="46"/>
    </row>
    <row r="85" spans="1:32">
      <c r="A85" s="15"/>
      <c r="J85" s="46"/>
      <c r="R85" s="46"/>
      <c r="S85" s="46"/>
      <c r="T85" s="46"/>
      <c r="V85" s="46"/>
      <c r="W85" s="46"/>
      <c r="X85" s="46"/>
      <c r="Z85" s="46"/>
      <c r="AA85" s="46"/>
      <c r="AB85" s="46"/>
      <c r="AD85" s="46"/>
      <c r="AE85" s="46"/>
      <c r="AF85" s="46"/>
    </row>
    <row r="86" spans="1:32">
      <c r="A86" s="15"/>
      <c r="J86" s="46"/>
      <c r="R86" s="46"/>
      <c r="S86" s="46"/>
      <c r="T86" s="46"/>
      <c r="V86" s="46"/>
      <c r="W86" s="46"/>
      <c r="X86" s="46"/>
      <c r="Z86" s="46"/>
      <c r="AA86" s="46"/>
      <c r="AB86" s="46"/>
      <c r="AD86" s="46"/>
      <c r="AE86" s="46"/>
      <c r="AF86" s="46"/>
    </row>
    <row r="87" spans="1:32">
      <c r="A87" s="15"/>
      <c r="J87" s="46"/>
      <c r="R87" s="46"/>
      <c r="S87" s="46"/>
      <c r="T87" s="46"/>
      <c r="V87" s="46"/>
      <c r="W87" s="46"/>
      <c r="X87" s="46"/>
      <c r="Z87" s="46"/>
      <c r="AA87" s="46"/>
      <c r="AB87" s="46"/>
      <c r="AD87" s="46"/>
      <c r="AE87" s="46"/>
      <c r="AF87" s="46"/>
    </row>
  </sheetData>
  <mergeCells count="77">
    <mergeCell ref="A65:E65"/>
    <mergeCell ref="A69:I69"/>
    <mergeCell ref="A70:I70"/>
    <mergeCell ref="A54:E54"/>
    <mergeCell ref="A57:I57"/>
    <mergeCell ref="A58:E58"/>
    <mergeCell ref="A61:I61"/>
    <mergeCell ref="A62:E62"/>
    <mergeCell ref="A64:I64"/>
    <mergeCell ref="A53:I53"/>
    <mergeCell ref="A30:E30"/>
    <mergeCell ref="A33:I33"/>
    <mergeCell ref="A34:E34"/>
    <mergeCell ref="A37:I37"/>
    <mergeCell ref="A38:E38"/>
    <mergeCell ref="A41:I41"/>
    <mergeCell ref="A42:E42"/>
    <mergeCell ref="A45:I45"/>
    <mergeCell ref="A46:E46"/>
    <mergeCell ref="A49:I49"/>
    <mergeCell ref="A50:E50"/>
    <mergeCell ref="A29:I29"/>
    <mergeCell ref="A8:E8"/>
    <mergeCell ref="A11:I11"/>
    <mergeCell ref="A12:E12"/>
    <mergeCell ref="A15:I15"/>
    <mergeCell ref="A16:E16"/>
    <mergeCell ref="A18:I18"/>
    <mergeCell ref="A19:E19"/>
    <mergeCell ref="A22:I22"/>
    <mergeCell ref="A23:E23"/>
    <mergeCell ref="A26:I26"/>
    <mergeCell ref="A27:E2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J8:J10"/>
    <mergeCell ref="J16:J17"/>
    <mergeCell ref="J19:J21"/>
    <mergeCell ref="J12:J14"/>
    <mergeCell ref="J23:J25"/>
    <mergeCell ref="J27:J28"/>
    <mergeCell ref="J30:J32"/>
    <mergeCell ref="J34:J36"/>
    <mergeCell ref="J38:J40"/>
    <mergeCell ref="J42:J44"/>
    <mergeCell ref="J46:J48"/>
    <mergeCell ref="J50:J52"/>
    <mergeCell ref="J62:J63"/>
    <mergeCell ref="J65:J68"/>
    <mergeCell ref="J54:J56"/>
    <mergeCell ref="J58:J60"/>
  </mergeCells>
  <dataValidations count="9">
    <dataValidation type="textLength" operator="lessThanOrEqual" allowBlank="1" showInputMessage="1" showErrorMessage="1" sqref="K59:K60 K20:K21 K47:K48 K39:K40 K24:K25 K63 K17 K43:K44 K13:K14 K9:K10 K28 K35:K36 K31:K32 K51:K52 K55:K56">
      <formula1>255</formula1>
    </dataValidation>
    <dataValidation type="date" operator="greaterThan" allowBlank="1" showInputMessage="1" showErrorMessage="1" errorTitle="Error en Ingresos de Fechas" error="La fecha debe corresponder al Año 2014." sqref="D66">
      <formula1>42005</formula1>
    </dataValidation>
    <dataValidation type="decimal" allowBlank="1" showInputMessage="1" showErrorMessage="1" errorTitle="Sólo números" error="Sólo ingresar números sin letras_x000a_" sqref="M63:N63 V59:X60 Z59:AB60 AD59:AF60 R59:T60 M59:N60 M55:N56 R55:T56 AD55:AF56 Z55:AB56 V55:X56 M47:N48 R47:T48 AD47:AF48 Z47:AB48 V47:X48 M39:M40 R39:T40 Z39:AB40 V39:X40 AD39:AF40 R31:T32 AD31:AF32 Z31:AB32 V31:X32 R24:T25 M24:M25 Z24:AB25 V24:X25 AD24:AF25 R17:T17 AD17:AF17 Z17:AB17 V17:X17 M17:N17 V9:X10 R9:T10 AD9:AF10 Z9:AB10 R66:T68 M13:N14 V13:X14 AD13:AF14 Z13:AB14 R13:T14 V20:X21 Z20:AB21 AD20:AF21 R20:T21 M9:N10 V28:X28 Z28:AB28 AD28:AF28 R28:T28 M28:N28 V35:X36 Z35:AB36 AD35:AF36 R35:T36 M35:N36 AD43:AF44 Z43:AB44 R43:T44 M43:M44 M31:N32 V51:X52 Z51:AB52 AD51:AF52 R51:T52 M51:N52 R63:T63 AD63:AF63 Z63:AB63 V63:X63 V43:X44 Z66:AB68 V66:X68 M66:M68 AD66:AF68 M20:N21">
      <formula1>-100000000</formula1>
      <formula2>10000000000</formula2>
    </dataValidation>
    <dataValidation type="date" errorStyle="information" operator="greaterThan" allowBlank="1" showInputMessage="1" showErrorMessage="1" errorTitle="SÓLO FECHAS" error="Las fechas corresponden al presupuesto 2014" sqref="H63:I63 H59:I60 H55:I56 H47:I48 H51:I52 H17:I17 H13:I14 H31:I32 H28:I28 H35:I36 H20:I21">
      <formula1>42005</formula1>
    </dataValidation>
    <dataValidation type="textLength" operator="lessThanOrEqual" allowBlank="1" showInputMessage="1" showErrorMessage="1" errorTitle="MÁXIMO DE CARACTERES SOBREPASADO" error="Sólo 255 caracteres por celdas" sqref="E59:G60 P59:Q60 P55:Q56 L51:L52 E55:G56 C55:C56 Q47:Q48 P31:Q32 E47:G48 C47:C48 P39:Q40 N39:N40 E39:G40 E31:G32 L13:L14 C31:C32 L28 E24:G25 P24:Q25 L24:L25 L17 P17:Q17 E17:G17 C17 P9:Q10 L9:L10 C9:C10 E66:G68 C13:C14 E13:G14 P13:Q14 E20:G21 P20:Q21 L47:L48 L20:L21 C28 E28:G28 N24:N25 P28:Q28 C35:C36 E35:G36 L35:L36 P35:Q36 N43:N44 E43:G44 L31:L32 C51:C52 E51:G52 C20:C21 P51:Q52 P63:Q63 C59:C60 E63:G63 C63 P43:Q44 E9:G10 P66:Q68 N66:N68 L55:L56">
      <formula1>255</formula1>
    </dataValidation>
    <dataValidation type="date" operator="greaterThan" allowBlank="1" showInputMessage="1" showErrorMessage="1" errorTitle="Error en Ingresos de Fechas" error="La fecha debe corresponder al Año 2014." sqref="D63 D59:D60 D47:D48 D55:D56 D17 D31:D32 D13:D14 D9:D10 D28 D35:D36 D51:D52 D20:D21">
      <formula1>41275</formula1>
    </dataValidation>
    <dataValidation allowBlank="1" showInputMessage="1" showErrorMessage="1" errorTitle="Sólo números" error="Sólo ingresar números sin letras_x000a_" sqref="O42:O44 O58:O60 O50:O52 P47:P48 O38:O40 O34:O36 O23:O25 O62:O63 O16:O17 O65:O68 O12:O14 O8:O10 O27:O28 O19:O21 O30:O32 O46:O48 O54:O56"/>
    <dataValidation type="date" errorStyle="information" operator="greaterThan" allowBlank="1" showInputMessage="1" showErrorMessage="1" errorTitle="SÓLO FECHAS" error="Las fechas corresponden al presupuesto 2015 o más" sqref="I9:I10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0">
      <formula1>41275</formula1>
    </dataValidation>
  </dataValidations>
  <printOptions horizontalCentered="1" verticalCentered="1"/>
  <pageMargins left="0" right="0" top="0.15748031496062992" bottom="0.74803149606299213" header="0.31496062992125984" footer="0.31496062992125984"/>
  <pageSetup paperSize="41" scale="60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zoomScaleNormal="100" workbookViewId="0">
      <selection activeCell="D12" sqref="D12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+'24-02-006 Ind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+'24-02-006 Ind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+'24-02-006 Ind Proy'!A5:U5</f>
        <v>24-02-006 "Habilidades para la Vida - JUNAEB"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12" t="s">
        <v>25</v>
      </c>
      <c r="E7" s="112" t="s">
        <v>26</v>
      </c>
      <c r="F7" s="112" t="s">
        <v>27</v>
      </c>
      <c r="G7" s="112" t="s">
        <v>28</v>
      </c>
      <c r="H7" s="112" t="s">
        <v>29</v>
      </c>
      <c r="I7" s="112" t="s">
        <v>30</v>
      </c>
      <c r="J7" s="159"/>
      <c r="K7" s="112" t="s">
        <v>31</v>
      </c>
      <c r="L7" s="112" t="s">
        <v>32</v>
      </c>
      <c r="M7" s="112" t="s">
        <v>33</v>
      </c>
      <c r="N7" s="159"/>
      <c r="O7" s="112" t="s">
        <v>34</v>
      </c>
      <c r="P7" s="112" t="s">
        <v>35</v>
      </c>
      <c r="Q7" s="112" t="s">
        <v>36</v>
      </c>
      <c r="R7" s="159"/>
      <c r="S7" s="112" t="s">
        <v>37</v>
      </c>
      <c r="T7" s="112" t="s">
        <v>38</v>
      </c>
      <c r="U7" s="112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+'24-02-006 Ind Proy'!J19</f>
        <v>0</v>
      </c>
      <c r="C8" s="10">
        <f>+'24-02-006 Ind Proy'!K19</f>
        <v>0</v>
      </c>
      <c r="D8" s="10">
        <f>+'24-02-006 Ind Proy'!M19</f>
        <v>0</v>
      </c>
      <c r="E8" s="10">
        <f>+'24-02-006 Ind Proy'!N19</f>
        <v>0</v>
      </c>
      <c r="F8" s="10">
        <f>+'24-02-006 Ind Proy'!O19</f>
        <v>0</v>
      </c>
      <c r="G8" s="10">
        <f>+'24-02-006 Ind Proy'!R19</f>
        <v>0</v>
      </c>
      <c r="H8" s="10">
        <f>+'24-02-006 Ind Proy'!S19</f>
        <v>0</v>
      </c>
      <c r="I8" s="10">
        <f>+'24-02-006 Ind Proy'!T19</f>
        <v>0</v>
      </c>
      <c r="J8" s="10">
        <f>+'24-02-006 Ind Proy'!U19</f>
        <v>0</v>
      </c>
      <c r="K8" s="10">
        <f>+'24-02-006 Ind Proy'!V19</f>
        <v>0</v>
      </c>
      <c r="L8" s="10">
        <f>+'24-02-006 Ind Proy'!W19</f>
        <v>0</v>
      </c>
      <c r="M8" s="10">
        <f>+'24-02-006 Ind Proy'!X19</f>
        <v>0</v>
      </c>
      <c r="N8" s="10">
        <f>+'24-02-006 Ind Proy'!Y19</f>
        <v>0</v>
      </c>
      <c r="O8" s="10">
        <f>+'24-02-006 Ind Proy'!Z19</f>
        <v>0</v>
      </c>
      <c r="P8" s="10">
        <f>+'24-02-006 Ind Proy'!AA19</f>
        <v>0</v>
      </c>
      <c r="Q8" s="10">
        <f>+'24-02-006 Ind Proy'!AB19</f>
        <v>0</v>
      </c>
      <c r="R8" s="10">
        <f>+'24-02-006 Ind Proy'!AC19</f>
        <v>0</v>
      </c>
      <c r="S8" s="10">
        <f>+'24-02-006 Ind Proy'!AD19</f>
        <v>0</v>
      </c>
      <c r="T8" s="10">
        <f>+'24-02-006 Ind Proy'!AE19</f>
        <v>0</v>
      </c>
      <c r="U8" s="10">
        <f>+'24-02-006 Ind Proy'!AF19</f>
        <v>0</v>
      </c>
      <c r="V8" s="10">
        <f>+'24-02-006 Ind Proy'!AG19</f>
        <v>0</v>
      </c>
      <c r="W8" s="10">
        <f>+'24-02-006 Ind Proy'!AH19</f>
        <v>0</v>
      </c>
      <c r="X8" s="49">
        <f>+'24-02-006 Ind Proy'!AI19</f>
        <v>0</v>
      </c>
      <c r="Y8" s="49">
        <f>+'24-02-006 Ind Proy'!AJ19</f>
        <v>0</v>
      </c>
    </row>
    <row r="9" spans="1:25" s="45" customFormat="1" ht="24.75" customHeight="1">
      <c r="A9" s="48" t="s">
        <v>44</v>
      </c>
      <c r="B9" s="10">
        <f>+'24-02-006 Ind Proy'!J31</f>
        <v>0</v>
      </c>
      <c r="C9" s="10">
        <f>+'24-02-006 Ind Proy'!K31</f>
        <v>0</v>
      </c>
      <c r="D9" s="10">
        <f>+'24-02-006 Ind Proy'!M31</f>
        <v>0</v>
      </c>
      <c r="E9" s="10">
        <f>+'24-02-006 Ind Proy'!N31</f>
        <v>0</v>
      </c>
      <c r="F9" s="10">
        <f>+'24-02-006 Ind Proy'!O31</f>
        <v>0</v>
      </c>
      <c r="G9" s="10">
        <f>+'24-02-006 Ind Proy'!R31</f>
        <v>0</v>
      </c>
      <c r="H9" s="10">
        <f>+'24-02-006 Ind Proy'!S31</f>
        <v>0</v>
      </c>
      <c r="I9" s="10">
        <f>+'24-02-006 Ind Proy'!T31</f>
        <v>0</v>
      </c>
      <c r="J9" s="10">
        <f>+'24-02-006 Ind Proy'!U31</f>
        <v>0</v>
      </c>
      <c r="K9" s="10">
        <f>+'24-02-006 Ind Proy'!V31</f>
        <v>0</v>
      </c>
      <c r="L9" s="10">
        <f>+'24-02-006 Ind Proy'!W31</f>
        <v>0</v>
      </c>
      <c r="M9" s="10">
        <f>+'24-02-006 Ind Proy'!X31</f>
        <v>0</v>
      </c>
      <c r="N9" s="10">
        <f>+'24-02-006 Ind Proy'!Y31</f>
        <v>0</v>
      </c>
      <c r="O9" s="10">
        <f>+'24-02-006 Ind Proy'!Z31</f>
        <v>0</v>
      </c>
      <c r="P9" s="10">
        <f>+'24-02-006 Ind Proy'!AA31</f>
        <v>0</v>
      </c>
      <c r="Q9" s="10">
        <f>+'24-02-006 Ind Proy'!AB31</f>
        <v>0</v>
      </c>
      <c r="R9" s="10">
        <f>+'24-02-006 Ind Proy'!AC31</f>
        <v>0</v>
      </c>
      <c r="S9" s="10">
        <f>+'24-02-006 Ind Proy'!AD31</f>
        <v>0</v>
      </c>
      <c r="T9" s="10">
        <f>+'24-02-006 Ind Proy'!AE31</f>
        <v>0</v>
      </c>
      <c r="U9" s="10">
        <f>+'24-02-006 Ind Proy'!AF31</f>
        <v>0</v>
      </c>
      <c r="V9" s="10">
        <f>+'24-02-006 Ind Proy'!AG31</f>
        <v>0</v>
      </c>
      <c r="W9" s="10">
        <f>+'24-02-006 Ind Proy'!AH31</f>
        <v>0</v>
      </c>
      <c r="X9" s="49">
        <f>+'24-02-006 Ind Proy'!AI31</f>
        <v>0</v>
      </c>
      <c r="Y9" s="49">
        <f>+'24-02-006 Ind Proy'!AJ31</f>
        <v>0</v>
      </c>
    </row>
    <row r="10" spans="1:25" s="45" customFormat="1" ht="24.75" customHeight="1">
      <c r="A10" s="48" t="s">
        <v>46</v>
      </c>
      <c r="B10" s="10">
        <f>+'24-02-006 Ind Proy'!J43</f>
        <v>0</v>
      </c>
      <c r="C10" s="10">
        <f>+'24-02-006 Ind Proy'!K43</f>
        <v>0</v>
      </c>
      <c r="D10" s="10">
        <f>+'24-02-006 Ind Proy'!M43</f>
        <v>0</v>
      </c>
      <c r="E10" s="10">
        <f>+'24-02-006 Ind Proy'!N43</f>
        <v>0</v>
      </c>
      <c r="F10" s="10">
        <f>+'24-02-006 Ind Proy'!O43</f>
        <v>0</v>
      </c>
      <c r="G10" s="10">
        <f>+'24-02-006 Ind Proy'!R43</f>
        <v>0</v>
      </c>
      <c r="H10" s="10">
        <f>+'24-02-006 Ind Proy'!S43</f>
        <v>0</v>
      </c>
      <c r="I10" s="10">
        <f>+'24-02-006 Ind Proy'!T43</f>
        <v>0</v>
      </c>
      <c r="J10" s="10">
        <f>+'24-02-006 Ind Proy'!U43</f>
        <v>0</v>
      </c>
      <c r="K10" s="10">
        <f>+'24-02-006 Ind Proy'!V43</f>
        <v>0</v>
      </c>
      <c r="L10" s="10">
        <f>+'24-02-006 Ind Proy'!W43</f>
        <v>0</v>
      </c>
      <c r="M10" s="10">
        <f>+'24-02-006 Ind Proy'!X43</f>
        <v>0</v>
      </c>
      <c r="N10" s="10">
        <f>+'24-02-006 Ind Proy'!Y43</f>
        <v>0</v>
      </c>
      <c r="O10" s="10">
        <f>+'24-02-006 Ind Proy'!Z43</f>
        <v>0</v>
      </c>
      <c r="P10" s="10">
        <f>+'24-02-006 Ind Proy'!AA43</f>
        <v>0</v>
      </c>
      <c r="Q10" s="10">
        <f>+'24-02-006 Ind Proy'!AB43</f>
        <v>0</v>
      </c>
      <c r="R10" s="10">
        <f>+'24-02-006 Ind Proy'!AC43</f>
        <v>0</v>
      </c>
      <c r="S10" s="10">
        <f>+'24-02-006 Ind Proy'!AD43</f>
        <v>0</v>
      </c>
      <c r="T10" s="10">
        <f>+'24-02-006 Ind Proy'!AE43</f>
        <v>0</v>
      </c>
      <c r="U10" s="10">
        <f>+'24-02-006 Ind Proy'!AF43</f>
        <v>0</v>
      </c>
      <c r="V10" s="10">
        <f>+'24-02-006 Ind Proy'!AG43</f>
        <v>0</v>
      </c>
      <c r="W10" s="10">
        <f>+'24-02-006 Ind Proy'!AH43</f>
        <v>0</v>
      </c>
      <c r="X10" s="49">
        <f>+'24-02-006 Ind Proy'!AI43</f>
        <v>0</v>
      </c>
      <c r="Y10" s="49">
        <f>+'24-02-006 Ind Proy'!AJ43</f>
        <v>0</v>
      </c>
    </row>
    <row r="11" spans="1:25" s="45" customFormat="1" ht="24.75" customHeight="1">
      <c r="A11" s="48" t="s">
        <v>48</v>
      </c>
      <c r="B11" s="10">
        <f>+'24-02-006 Ind Proy'!J55</f>
        <v>0</v>
      </c>
      <c r="C11" s="10">
        <f>+'24-02-006 Ind Proy'!K55</f>
        <v>0</v>
      </c>
      <c r="D11" s="10">
        <f>+'24-02-006 Ind Proy'!M55</f>
        <v>0</v>
      </c>
      <c r="E11" s="10">
        <f>+'24-02-006 Ind Proy'!N55</f>
        <v>0</v>
      </c>
      <c r="F11" s="10">
        <f>+'24-02-006 Ind Proy'!O55</f>
        <v>0</v>
      </c>
      <c r="G11" s="10">
        <f>+'24-02-006 Ind Proy'!R55</f>
        <v>0</v>
      </c>
      <c r="H11" s="10">
        <f>+'24-02-006 Ind Proy'!S55</f>
        <v>0</v>
      </c>
      <c r="I11" s="10">
        <f>+'24-02-006 Ind Proy'!T55</f>
        <v>0</v>
      </c>
      <c r="J11" s="10">
        <f>+'24-02-006 Ind Proy'!U55</f>
        <v>0</v>
      </c>
      <c r="K11" s="10">
        <f>+'24-02-006 Ind Proy'!V55</f>
        <v>0</v>
      </c>
      <c r="L11" s="10">
        <f>+'24-02-006 Ind Proy'!W55</f>
        <v>0</v>
      </c>
      <c r="M11" s="10">
        <f>+'24-02-006 Ind Proy'!X55</f>
        <v>0</v>
      </c>
      <c r="N11" s="10">
        <f>+'24-02-006 Ind Proy'!Y55</f>
        <v>0</v>
      </c>
      <c r="O11" s="10">
        <f>+'24-02-006 Ind Proy'!Z55</f>
        <v>0</v>
      </c>
      <c r="P11" s="10">
        <f>+'24-02-006 Ind Proy'!AA55</f>
        <v>0</v>
      </c>
      <c r="Q11" s="10">
        <f>+'24-02-006 Ind Proy'!AB55</f>
        <v>0</v>
      </c>
      <c r="R11" s="10">
        <f>+'24-02-006 Ind Proy'!AC55</f>
        <v>0</v>
      </c>
      <c r="S11" s="10">
        <f>+'24-02-006 Ind Proy'!AD55</f>
        <v>0</v>
      </c>
      <c r="T11" s="10">
        <f>+'24-02-006 Ind Proy'!AE55</f>
        <v>0</v>
      </c>
      <c r="U11" s="10">
        <f>+'24-02-006 Ind Proy'!AF55</f>
        <v>0</v>
      </c>
      <c r="V11" s="10">
        <f>+'24-02-006 Ind Proy'!AG55</f>
        <v>0</v>
      </c>
      <c r="W11" s="10">
        <f>+'24-02-006 Ind Proy'!AH55</f>
        <v>0</v>
      </c>
      <c r="X11" s="49">
        <f>+'24-02-006 Ind Proy'!AI55</f>
        <v>0</v>
      </c>
      <c r="Y11" s="49">
        <f>+'24-02-006 Ind Proy'!AJ55</f>
        <v>0</v>
      </c>
    </row>
    <row r="12" spans="1:25" s="45" customFormat="1" ht="24.75" customHeight="1">
      <c r="A12" s="48" t="s">
        <v>50</v>
      </c>
      <c r="B12" s="10">
        <f>+'24-02-006 Ind Proy'!J67</f>
        <v>0</v>
      </c>
      <c r="C12" s="10">
        <f>+'24-02-006 Ind Proy'!K67</f>
        <v>0</v>
      </c>
      <c r="D12" s="10">
        <f>+'24-02-006 Ind Proy'!M67</f>
        <v>0</v>
      </c>
      <c r="E12" s="10">
        <f>+'24-02-006 Ind Proy'!N67</f>
        <v>0</v>
      </c>
      <c r="F12" s="10">
        <f>+'24-02-006 Ind Proy'!O67</f>
        <v>0</v>
      </c>
      <c r="G12" s="10">
        <f>+'24-02-006 Ind Proy'!R67</f>
        <v>0</v>
      </c>
      <c r="H12" s="10">
        <f>+'24-02-006 Ind Proy'!S67</f>
        <v>0</v>
      </c>
      <c r="I12" s="10">
        <f>+'24-02-006 Ind Proy'!T67</f>
        <v>0</v>
      </c>
      <c r="J12" s="10">
        <f>+'24-02-006 Ind Proy'!U67</f>
        <v>0</v>
      </c>
      <c r="K12" s="10">
        <f>+'24-02-006 Ind Proy'!V67</f>
        <v>0</v>
      </c>
      <c r="L12" s="10">
        <f>+'24-02-006 Ind Proy'!W67</f>
        <v>0</v>
      </c>
      <c r="M12" s="10">
        <f>+'24-02-006 Ind Proy'!X67</f>
        <v>0</v>
      </c>
      <c r="N12" s="10">
        <f>+'24-02-006 Ind Proy'!Y67</f>
        <v>0</v>
      </c>
      <c r="O12" s="10">
        <f>+'24-02-006 Ind Proy'!Z67</f>
        <v>0</v>
      </c>
      <c r="P12" s="10">
        <f>+'24-02-006 Ind Proy'!AA67</f>
        <v>0</v>
      </c>
      <c r="Q12" s="10">
        <f>+'24-02-006 Ind Proy'!AB67</f>
        <v>0</v>
      </c>
      <c r="R12" s="10">
        <f>+'24-02-006 Ind Proy'!AC67</f>
        <v>0</v>
      </c>
      <c r="S12" s="10">
        <f>+'24-02-006 Ind Proy'!AD67</f>
        <v>0</v>
      </c>
      <c r="T12" s="10">
        <f>+'24-02-006 Ind Proy'!AE67</f>
        <v>0</v>
      </c>
      <c r="U12" s="10">
        <f>+'24-02-006 Ind Proy'!AF67</f>
        <v>0</v>
      </c>
      <c r="V12" s="10">
        <f>+'24-02-006 Ind Proy'!AG67</f>
        <v>0</v>
      </c>
      <c r="W12" s="10">
        <f>+'24-02-006 Ind Proy'!AH67</f>
        <v>0</v>
      </c>
      <c r="X12" s="49">
        <f>+'24-02-006 Ind Proy'!AI67</f>
        <v>0</v>
      </c>
      <c r="Y12" s="49">
        <f>+'24-02-006 Ind Proy'!AJ67</f>
        <v>0</v>
      </c>
    </row>
    <row r="13" spans="1:25" s="45" customFormat="1" ht="24.75" customHeight="1">
      <c r="A13" s="48" t="s">
        <v>52</v>
      </c>
      <c r="B13" s="10">
        <f>+'24-02-006 Ind Proy'!J79</f>
        <v>0</v>
      </c>
      <c r="C13" s="10">
        <f>+'24-02-006 Ind Proy'!K79</f>
        <v>0</v>
      </c>
      <c r="D13" s="10">
        <f>+'24-02-006 Ind Proy'!M79</f>
        <v>0</v>
      </c>
      <c r="E13" s="10">
        <f>+'24-02-006 Ind Proy'!N79</f>
        <v>0</v>
      </c>
      <c r="F13" s="10">
        <f>+'24-02-006 Ind Proy'!O79</f>
        <v>0</v>
      </c>
      <c r="G13" s="10">
        <f>+'24-02-006 Ind Proy'!R79</f>
        <v>0</v>
      </c>
      <c r="H13" s="10">
        <f>+'24-02-006 Ind Proy'!S79</f>
        <v>0</v>
      </c>
      <c r="I13" s="10">
        <f>+'24-02-006 Ind Proy'!T79</f>
        <v>0</v>
      </c>
      <c r="J13" s="10">
        <f>+'24-02-006 Ind Proy'!U79</f>
        <v>0</v>
      </c>
      <c r="K13" s="10">
        <f>+'24-02-006 Ind Proy'!V79</f>
        <v>0</v>
      </c>
      <c r="L13" s="10">
        <f>+'24-02-006 Ind Proy'!W79</f>
        <v>0</v>
      </c>
      <c r="M13" s="10">
        <f>+'24-02-006 Ind Proy'!X79</f>
        <v>0</v>
      </c>
      <c r="N13" s="10">
        <f>+'24-02-006 Ind Proy'!Y79</f>
        <v>0</v>
      </c>
      <c r="O13" s="10">
        <f>+'24-02-006 Ind Proy'!Z79</f>
        <v>0</v>
      </c>
      <c r="P13" s="10">
        <f>+'24-02-006 Ind Proy'!AA79</f>
        <v>0</v>
      </c>
      <c r="Q13" s="10">
        <f>+'24-02-006 Ind Proy'!AB79</f>
        <v>0</v>
      </c>
      <c r="R13" s="10">
        <f>+'24-02-006 Ind Proy'!AC79</f>
        <v>0</v>
      </c>
      <c r="S13" s="10">
        <f>+'24-02-006 Ind Proy'!AD79</f>
        <v>0</v>
      </c>
      <c r="T13" s="10">
        <f>+'24-02-006 Ind Proy'!AE79</f>
        <v>0</v>
      </c>
      <c r="U13" s="10">
        <f>+'24-02-006 Ind Proy'!AF79</f>
        <v>0</v>
      </c>
      <c r="V13" s="10">
        <f>+'24-02-006 Ind Proy'!AG79</f>
        <v>0</v>
      </c>
      <c r="W13" s="10">
        <f>+'24-02-006 Ind Proy'!AH79</f>
        <v>0</v>
      </c>
      <c r="X13" s="49">
        <f>+'24-02-006 Ind Proy'!AI79</f>
        <v>0</v>
      </c>
      <c r="Y13" s="49">
        <f>+'24-02-006 Ind Proy'!AJ79</f>
        <v>0</v>
      </c>
    </row>
    <row r="14" spans="1:25" s="45" customFormat="1" ht="24.75" customHeight="1">
      <c r="A14" s="48" t="s">
        <v>54</v>
      </c>
      <c r="B14" s="10">
        <f>+'24-02-006 Ind Proy'!J91</f>
        <v>0</v>
      </c>
      <c r="C14" s="10">
        <f>+'24-02-006 Ind Proy'!K91</f>
        <v>0</v>
      </c>
      <c r="D14" s="10">
        <f>+'24-02-006 Ind Proy'!M91</f>
        <v>0</v>
      </c>
      <c r="E14" s="10">
        <f>+'24-02-006 Ind Proy'!N91</f>
        <v>0</v>
      </c>
      <c r="F14" s="10">
        <f>+'24-02-006 Ind Proy'!O91</f>
        <v>0</v>
      </c>
      <c r="G14" s="10">
        <f>+'24-02-006 Ind Proy'!R91</f>
        <v>0</v>
      </c>
      <c r="H14" s="10">
        <f>+'24-02-006 Ind Proy'!S91</f>
        <v>0</v>
      </c>
      <c r="I14" s="10">
        <f>+'24-02-006 Ind Proy'!T91</f>
        <v>0</v>
      </c>
      <c r="J14" s="10">
        <f>+'24-02-006 Ind Proy'!U91</f>
        <v>0</v>
      </c>
      <c r="K14" s="10">
        <f>+'24-02-006 Ind Proy'!V91</f>
        <v>0</v>
      </c>
      <c r="L14" s="10">
        <f>+'24-02-006 Ind Proy'!W91</f>
        <v>0</v>
      </c>
      <c r="M14" s="10">
        <f>+'24-02-006 Ind Proy'!X91</f>
        <v>0</v>
      </c>
      <c r="N14" s="10">
        <f>+'24-02-006 Ind Proy'!Y91</f>
        <v>0</v>
      </c>
      <c r="O14" s="10">
        <f>+'24-02-006 Ind Proy'!Z91</f>
        <v>0</v>
      </c>
      <c r="P14" s="10">
        <f>+'24-02-006 Ind Proy'!AA91</f>
        <v>0</v>
      </c>
      <c r="Q14" s="10">
        <f>+'24-02-006 Ind Proy'!AB91</f>
        <v>0</v>
      </c>
      <c r="R14" s="10">
        <f>+'24-02-006 Ind Proy'!AC91</f>
        <v>0</v>
      </c>
      <c r="S14" s="10">
        <f>+'24-02-006 Ind Proy'!AD91</f>
        <v>0</v>
      </c>
      <c r="T14" s="10">
        <f>+'24-02-006 Ind Proy'!AE91</f>
        <v>0</v>
      </c>
      <c r="U14" s="10">
        <f>+'24-02-006 Ind Proy'!AF91</f>
        <v>0</v>
      </c>
      <c r="V14" s="10">
        <f>+'24-02-006 Ind Proy'!AG91</f>
        <v>0</v>
      </c>
      <c r="W14" s="10">
        <f>+'24-02-006 Ind Proy'!AH91</f>
        <v>0</v>
      </c>
      <c r="X14" s="49">
        <f>+'24-02-006 Ind Proy'!AI91</f>
        <v>0</v>
      </c>
      <c r="Y14" s="49">
        <f>+'24-02-006 Ind Proy'!AJ91</f>
        <v>0</v>
      </c>
    </row>
    <row r="15" spans="1:25" s="45" customFormat="1" ht="24.75" customHeight="1">
      <c r="A15" s="48" t="s">
        <v>56</v>
      </c>
      <c r="B15" s="10">
        <f>+'24-02-006 Ind Proy'!J103</f>
        <v>0</v>
      </c>
      <c r="C15" s="10">
        <f>+'24-02-006 Ind Proy'!K103</f>
        <v>0</v>
      </c>
      <c r="D15" s="10">
        <f>+'24-02-006 Ind Proy'!M103</f>
        <v>0</v>
      </c>
      <c r="E15" s="10">
        <f>+'24-02-006 Ind Proy'!N103</f>
        <v>0</v>
      </c>
      <c r="F15" s="10">
        <f>+'24-02-006 Ind Proy'!O103</f>
        <v>0</v>
      </c>
      <c r="G15" s="10">
        <f>+'24-02-006 Ind Proy'!R103</f>
        <v>0</v>
      </c>
      <c r="H15" s="10">
        <f>+'24-02-006 Ind Proy'!S103</f>
        <v>0</v>
      </c>
      <c r="I15" s="10">
        <f>+'24-02-006 Ind Proy'!T103</f>
        <v>0</v>
      </c>
      <c r="J15" s="10">
        <f>+'24-02-006 Ind Proy'!U103</f>
        <v>0</v>
      </c>
      <c r="K15" s="10">
        <f>+'24-02-006 Ind Proy'!V103</f>
        <v>0</v>
      </c>
      <c r="L15" s="10">
        <f>+'24-02-006 Ind Proy'!W103</f>
        <v>0</v>
      </c>
      <c r="M15" s="10">
        <f>+'24-02-006 Ind Proy'!X103</f>
        <v>0</v>
      </c>
      <c r="N15" s="10">
        <f>+'24-02-006 Ind Proy'!Y103</f>
        <v>0</v>
      </c>
      <c r="O15" s="10">
        <f>+'24-02-006 Ind Proy'!Z103</f>
        <v>0</v>
      </c>
      <c r="P15" s="10">
        <f>+'24-02-006 Ind Proy'!AA103</f>
        <v>0</v>
      </c>
      <c r="Q15" s="10">
        <f>+'24-02-006 Ind Proy'!AB103</f>
        <v>0</v>
      </c>
      <c r="R15" s="10">
        <f>+'24-02-006 Ind Proy'!AC103</f>
        <v>0</v>
      </c>
      <c r="S15" s="10">
        <f>+'24-02-006 Ind Proy'!AD103</f>
        <v>0</v>
      </c>
      <c r="T15" s="10">
        <f>+'24-02-006 Ind Proy'!AE103</f>
        <v>0</v>
      </c>
      <c r="U15" s="10">
        <f>+'24-02-006 Ind Proy'!AF103</f>
        <v>0</v>
      </c>
      <c r="V15" s="10">
        <f>+'24-02-006 Ind Proy'!AG103</f>
        <v>0</v>
      </c>
      <c r="W15" s="10">
        <f>+'24-02-006 Ind Proy'!AH103</f>
        <v>0</v>
      </c>
      <c r="X15" s="49">
        <f>+'24-02-006 Ind Proy'!AI103</f>
        <v>0</v>
      </c>
      <c r="Y15" s="49">
        <f>+'24-02-006 Ind Proy'!AJ103</f>
        <v>0</v>
      </c>
    </row>
    <row r="16" spans="1:25" s="45" customFormat="1" ht="24.75" customHeight="1">
      <c r="A16" s="48" t="s">
        <v>58</v>
      </c>
      <c r="B16" s="10">
        <f>+'24-02-006 Ind Proy'!J115</f>
        <v>0</v>
      </c>
      <c r="C16" s="10">
        <f>+'24-02-006 Ind Proy'!K115</f>
        <v>0</v>
      </c>
      <c r="D16" s="10">
        <f>+'24-02-006 Ind Proy'!M115</f>
        <v>0</v>
      </c>
      <c r="E16" s="10">
        <f>+'24-02-006 Ind Proy'!N115</f>
        <v>0</v>
      </c>
      <c r="F16" s="10">
        <f>+'24-02-006 Ind Proy'!O115</f>
        <v>0</v>
      </c>
      <c r="G16" s="10">
        <f>+'24-02-006 Ind Proy'!R115</f>
        <v>0</v>
      </c>
      <c r="H16" s="10">
        <f>+'24-02-006 Ind Proy'!S115</f>
        <v>0</v>
      </c>
      <c r="I16" s="10">
        <f>+'24-02-006 Ind Proy'!T115</f>
        <v>0</v>
      </c>
      <c r="J16" s="10">
        <f>+'24-02-006 Ind Proy'!U115</f>
        <v>0</v>
      </c>
      <c r="K16" s="10">
        <f>+'24-02-006 Ind Proy'!V115</f>
        <v>0</v>
      </c>
      <c r="L16" s="10">
        <f>+'24-02-006 Ind Proy'!W115</f>
        <v>0</v>
      </c>
      <c r="M16" s="10">
        <f>+'24-02-006 Ind Proy'!X115</f>
        <v>0</v>
      </c>
      <c r="N16" s="10">
        <f>+'24-02-006 Ind Proy'!Y115</f>
        <v>0</v>
      </c>
      <c r="O16" s="10">
        <f>+'24-02-006 Ind Proy'!Z115</f>
        <v>0</v>
      </c>
      <c r="P16" s="10">
        <f>+'24-02-006 Ind Proy'!AA115</f>
        <v>0</v>
      </c>
      <c r="Q16" s="10">
        <f>+'24-02-006 Ind Proy'!AB115</f>
        <v>0</v>
      </c>
      <c r="R16" s="10">
        <f>+'24-02-006 Ind Proy'!AC115</f>
        <v>0</v>
      </c>
      <c r="S16" s="10">
        <f>+'24-02-006 Ind Proy'!AD115</f>
        <v>0</v>
      </c>
      <c r="T16" s="10">
        <f>+'24-02-006 Ind Proy'!AE115</f>
        <v>0</v>
      </c>
      <c r="U16" s="10">
        <f>+'24-02-006 Ind Proy'!AF115</f>
        <v>0</v>
      </c>
      <c r="V16" s="10">
        <f>+'24-02-006 Ind Proy'!AG115</f>
        <v>0</v>
      </c>
      <c r="W16" s="10">
        <f>+'24-02-006 Ind Proy'!AH115</f>
        <v>0</v>
      </c>
      <c r="X16" s="49">
        <f>+'24-02-006 Ind Proy'!AI115</f>
        <v>0</v>
      </c>
      <c r="Y16" s="49">
        <f>+'24-02-006 Ind Proy'!AJ115</f>
        <v>0</v>
      </c>
    </row>
    <row r="17" spans="1:25" s="45" customFormat="1" ht="24.75" customHeight="1">
      <c r="A17" s="48" t="s">
        <v>60</v>
      </c>
      <c r="B17" s="10">
        <f>+'24-02-006 Ind Proy'!J127</f>
        <v>0</v>
      </c>
      <c r="C17" s="10">
        <f>+'24-02-006 Ind Proy'!K127</f>
        <v>0</v>
      </c>
      <c r="D17" s="10">
        <f>+'24-02-006 Ind Proy'!M127</f>
        <v>0</v>
      </c>
      <c r="E17" s="10">
        <f>+'24-02-006 Ind Proy'!N127</f>
        <v>0</v>
      </c>
      <c r="F17" s="10">
        <f>+'24-02-006 Ind Proy'!O127</f>
        <v>0</v>
      </c>
      <c r="G17" s="10">
        <f>+'24-02-006 Ind Proy'!R127</f>
        <v>0</v>
      </c>
      <c r="H17" s="10">
        <f>+'24-02-006 Ind Proy'!S127</f>
        <v>0</v>
      </c>
      <c r="I17" s="10">
        <f>+'24-02-006 Ind Proy'!T127</f>
        <v>0</v>
      </c>
      <c r="J17" s="10">
        <f>+'24-02-006 Ind Proy'!U127</f>
        <v>0</v>
      </c>
      <c r="K17" s="10">
        <f>+'24-02-006 Ind Proy'!V127</f>
        <v>0</v>
      </c>
      <c r="L17" s="10">
        <f>+'24-02-006 Ind Proy'!W127</f>
        <v>0</v>
      </c>
      <c r="M17" s="10">
        <f>+'24-02-006 Ind Proy'!X127</f>
        <v>0</v>
      </c>
      <c r="N17" s="10">
        <f>+'24-02-006 Ind Proy'!Y127</f>
        <v>0</v>
      </c>
      <c r="O17" s="10">
        <f>+'24-02-006 Ind Proy'!Z127</f>
        <v>0</v>
      </c>
      <c r="P17" s="10">
        <f>+'24-02-006 Ind Proy'!AA127</f>
        <v>0</v>
      </c>
      <c r="Q17" s="10">
        <f>+'24-02-006 Ind Proy'!AB127</f>
        <v>0</v>
      </c>
      <c r="R17" s="10">
        <f>+'24-02-006 Ind Proy'!AC127</f>
        <v>0</v>
      </c>
      <c r="S17" s="10">
        <f>+'24-02-006 Ind Proy'!AD127</f>
        <v>0</v>
      </c>
      <c r="T17" s="10">
        <f>+'24-02-006 Ind Proy'!AE127</f>
        <v>0</v>
      </c>
      <c r="U17" s="10">
        <f>+'24-02-006 Ind Proy'!AF127</f>
        <v>0</v>
      </c>
      <c r="V17" s="10">
        <f>+'24-02-006 Ind Proy'!AG127</f>
        <v>0</v>
      </c>
      <c r="W17" s="10">
        <f>+'24-02-006 Ind Proy'!AH127</f>
        <v>0</v>
      </c>
      <c r="X17" s="49">
        <f>+'24-02-006 Ind Proy'!AI116</f>
        <v>0</v>
      </c>
      <c r="Y17" s="49">
        <f>+'24-02-006 Ind Proy'!AJ116</f>
        <v>0</v>
      </c>
    </row>
    <row r="18" spans="1:25" s="45" customFormat="1" ht="24.75" customHeight="1">
      <c r="A18" s="48" t="s">
        <v>62</v>
      </c>
      <c r="B18" s="10">
        <f>+'24-02-006 Ind Proy'!J139</f>
        <v>0</v>
      </c>
      <c r="C18" s="10">
        <f>+'24-02-006 Ind Proy'!K139</f>
        <v>0</v>
      </c>
      <c r="D18" s="10">
        <f>+'24-02-006 Ind Proy'!M139</f>
        <v>0</v>
      </c>
      <c r="E18" s="10">
        <f>+'24-02-006 Ind Proy'!N139</f>
        <v>0</v>
      </c>
      <c r="F18" s="10">
        <f>+'24-02-006 Ind Proy'!O139</f>
        <v>0</v>
      </c>
      <c r="G18" s="10">
        <f>+'24-02-006 Ind Proy'!R139</f>
        <v>0</v>
      </c>
      <c r="H18" s="10">
        <f>+'24-02-006 Ind Proy'!S139</f>
        <v>0</v>
      </c>
      <c r="I18" s="10">
        <f>+'24-02-006 Ind Proy'!T139</f>
        <v>0</v>
      </c>
      <c r="J18" s="10">
        <f>+'24-02-006 Ind Proy'!U139</f>
        <v>0</v>
      </c>
      <c r="K18" s="10">
        <f>+'24-02-006 Ind Proy'!V139</f>
        <v>0</v>
      </c>
      <c r="L18" s="10">
        <f>+'24-02-006 Ind Proy'!W139</f>
        <v>0</v>
      </c>
      <c r="M18" s="10">
        <f>+'24-02-006 Ind Proy'!X139</f>
        <v>0</v>
      </c>
      <c r="N18" s="10">
        <f>+'24-02-006 Ind Proy'!Y139</f>
        <v>0</v>
      </c>
      <c r="O18" s="10">
        <f>+'24-02-006 Ind Proy'!Z139</f>
        <v>0</v>
      </c>
      <c r="P18" s="10">
        <f>+'24-02-006 Ind Proy'!AA139</f>
        <v>0</v>
      </c>
      <c r="Q18" s="10">
        <f>+'24-02-006 Ind Proy'!AB139</f>
        <v>0</v>
      </c>
      <c r="R18" s="10">
        <f>+'24-02-006 Ind Proy'!AC139</f>
        <v>0</v>
      </c>
      <c r="S18" s="10">
        <f>+'24-02-006 Ind Proy'!AD139</f>
        <v>0</v>
      </c>
      <c r="T18" s="10">
        <f>+'24-02-006 Ind Proy'!AE139</f>
        <v>0</v>
      </c>
      <c r="U18" s="10">
        <f>+'24-02-006 Ind Proy'!AF139</f>
        <v>0</v>
      </c>
      <c r="V18" s="10">
        <f>+'24-02-006 Ind Proy'!AG139</f>
        <v>0</v>
      </c>
      <c r="W18" s="10">
        <f>+'24-02-006 Ind Proy'!AH139</f>
        <v>0</v>
      </c>
      <c r="X18" s="49">
        <f>+'24-02-006 Ind Proy'!AI139</f>
        <v>0</v>
      </c>
      <c r="Y18" s="49">
        <f>+'24-02-006 Ind Proy'!AJ139</f>
        <v>0</v>
      </c>
    </row>
    <row r="19" spans="1:25" s="45" customFormat="1" ht="24.75" customHeight="1">
      <c r="A19" s="48" t="s">
        <v>64</v>
      </c>
      <c r="B19" s="10">
        <f>+'24-02-006 Ind Proy'!J151</f>
        <v>0</v>
      </c>
      <c r="C19" s="10">
        <f>+'24-02-006 Ind Proy'!K151</f>
        <v>0</v>
      </c>
      <c r="D19" s="10">
        <f>+'24-02-006 Ind Proy'!M151</f>
        <v>0</v>
      </c>
      <c r="E19" s="10">
        <f>+'24-02-006 Ind Proy'!N151</f>
        <v>0</v>
      </c>
      <c r="F19" s="10">
        <f>+'24-02-006 Ind Proy'!O151</f>
        <v>0</v>
      </c>
      <c r="G19" s="10">
        <f>+'24-02-006 Ind Proy'!R151</f>
        <v>0</v>
      </c>
      <c r="H19" s="10">
        <f>+'24-02-006 Ind Proy'!S151</f>
        <v>0</v>
      </c>
      <c r="I19" s="10">
        <f>+'24-02-006 Ind Proy'!T151</f>
        <v>0</v>
      </c>
      <c r="J19" s="10">
        <f>+'24-02-006 Ind Proy'!U151</f>
        <v>0</v>
      </c>
      <c r="K19" s="10">
        <f>+'24-02-006 Ind Proy'!V151</f>
        <v>0</v>
      </c>
      <c r="L19" s="10">
        <f>+'24-02-006 Ind Proy'!W151</f>
        <v>0</v>
      </c>
      <c r="M19" s="10">
        <f>+'24-02-006 Ind Proy'!X151</f>
        <v>0</v>
      </c>
      <c r="N19" s="10">
        <f>+'24-02-006 Ind Proy'!Y151</f>
        <v>0</v>
      </c>
      <c r="O19" s="10">
        <f>+'24-02-006 Ind Proy'!Z151</f>
        <v>0</v>
      </c>
      <c r="P19" s="10">
        <f>+'24-02-006 Ind Proy'!AA151</f>
        <v>0</v>
      </c>
      <c r="Q19" s="10">
        <f>+'24-02-006 Ind Proy'!AB151</f>
        <v>0</v>
      </c>
      <c r="R19" s="10">
        <f>+'24-02-006 Ind Proy'!AC151</f>
        <v>0</v>
      </c>
      <c r="S19" s="10">
        <f>+'24-02-006 Ind Proy'!AD151</f>
        <v>0</v>
      </c>
      <c r="T19" s="10">
        <f>+'24-02-006 Ind Proy'!AE151</f>
        <v>0</v>
      </c>
      <c r="U19" s="10">
        <f>+'24-02-006 Ind Proy'!AF151</f>
        <v>0</v>
      </c>
      <c r="V19" s="10">
        <f>+'24-02-006 Ind Proy'!AG151</f>
        <v>0</v>
      </c>
      <c r="W19" s="10">
        <f>+'24-02-006 Ind Proy'!AH151</f>
        <v>0</v>
      </c>
      <c r="X19" s="49">
        <f>+'24-02-006 Ind Proy'!AI151</f>
        <v>0</v>
      </c>
      <c r="Y19" s="49">
        <f>+'24-02-006 Ind Proy'!AJ151</f>
        <v>0</v>
      </c>
    </row>
    <row r="20" spans="1:25" s="45" customFormat="1" ht="24.75" customHeight="1">
      <c r="A20" s="50" t="s">
        <v>66</v>
      </c>
      <c r="B20" s="10">
        <f>+'24-02-006 Ind Proy'!J163</f>
        <v>0</v>
      </c>
      <c r="C20" s="10">
        <f>+'24-02-006 Ind Proy'!K163</f>
        <v>0</v>
      </c>
      <c r="D20" s="10">
        <f>+'24-02-006 Ind Proy'!M163</f>
        <v>0</v>
      </c>
      <c r="E20" s="10">
        <f>+'24-02-006 Ind Proy'!N163</f>
        <v>0</v>
      </c>
      <c r="F20" s="10">
        <f>+'24-02-006 Ind Proy'!O163</f>
        <v>0</v>
      </c>
      <c r="G20" s="10">
        <f>+'24-02-006 Ind Proy'!R163</f>
        <v>0</v>
      </c>
      <c r="H20" s="10">
        <f>+'24-02-006 Ind Proy'!S163</f>
        <v>0</v>
      </c>
      <c r="I20" s="10">
        <f>+'24-02-006 Ind Proy'!T163</f>
        <v>0</v>
      </c>
      <c r="J20" s="10">
        <f>+'24-02-006 Ind Proy'!U163</f>
        <v>0</v>
      </c>
      <c r="K20" s="10">
        <f>+'24-02-006 Ind Proy'!V163</f>
        <v>0</v>
      </c>
      <c r="L20" s="10">
        <f>+'24-02-006 Ind Proy'!W163</f>
        <v>0</v>
      </c>
      <c r="M20" s="10">
        <f>+'24-02-006 Ind Proy'!X163</f>
        <v>0</v>
      </c>
      <c r="N20" s="10">
        <f>+'24-02-006 Ind Proy'!Y163</f>
        <v>0</v>
      </c>
      <c r="O20" s="10">
        <f>+'24-02-006 Ind Proy'!Z163</f>
        <v>0</v>
      </c>
      <c r="P20" s="10">
        <f>+'24-02-006 Ind Proy'!AA163</f>
        <v>0</v>
      </c>
      <c r="Q20" s="10">
        <f>+'24-02-006 Ind Proy'!AB163</f>
        <v>0</v>
      </c>
      <c r="R20" s="10">
        <f>+'24-02-006 Ind Proy'!AC163</f>
        <v>0</v>
      </c>
      <c r="S20" s="10">
        <f>+'24-02-006 Ind Proy'!AD163</f>
        <v>0</v>
      </c>
      <c r="T20" s="10">
        <f>+'24-02-006 Ind Proy'!AE163</f>
        <v>0</v>
      </c>
      <c r="U20" s="10">
        <f>+'24-02-006 Ind Proy'!AF163</f>
        <v>0</v>
      </c>
      <c r="V20" s="10">
        <f>+'24-02-006 Ind Proy'!AG163</f>
        <v>0</v>
      </c>
      <c r="W20" s="10">
        <f>+'24-02-006 Ind Proy'!AH163</f>
        <v>0</v>
      </c>
      <c r="X20" s="49">
        <f>+'24-02-006 Ind Proy'!AI163</f>
        <v>0</v>
      </c>
      <c r="Y20" s="49">
        <f>+'24-02-006 Ind Proy'!AJ163</f>
        <v>0</v>
      </c>
    </row>
    <row r="21" spans="1:25" s="45" customFormat="1" ht="24.75" customHeight="1">
      <c r="A21" s="50" t="s">
        <v>68</v>
      </c>
      <c r="B21" s="10">
        <f>+'24-02-006 Ind Proy'!J175</f>
        <v>0</v>
      </c>
      <c r="C21" s="10">
        <f>+'24-02-006 Ind Proy'!K175</f>
        <v>0</v>
      </c>
      <c r="D21" s="10">
        <f>+'24-02-006 Ind Proy'!M175</f>
        <v>0</v>
      </c>
      <c r="E21" s="10">
        <f>+'24-02-006 Ind Proy'!N175</f>
        <v>0</v>
      </c>
      <c r="F21" s="10">
        <f>+'24-02-006 Ind Proy'!O175</f>
        <v>0</v>
      </c>
      <c r="G21" s="10">
        <f>+'24-02-006 Ind Proy'!R175</f>
        <v>0</v>
      </c>
      <c r="H21" s="10">
        <f>+'24-02-006 Ind Proy'!S175</f>
        <v>0</v>
      </c>
      <c r="I21" s="10">
        <f>+'24-02-006 Ind Proy'!T175</f>
        <v>0</v>
      </c>
      <c r="J21" s="10">
        <f>+'24-02-006 Ind Proy'!U175</f>
        <v>0</v>
      </c>
      <c r="K21" s="10">
        <f>+'24-02-006 Ind Proy'!V175</f>
        <v>0</v>
      </c>
      <c r="L21" s="10">
        <f>+'24-02-006 Ind Proy'!W175</f>
        <v>0</v>
      </c>
      <c r="M21" s="10">
        <f>+'24-02-006 Ind Proy'!X175</f>
        <v>0</v>
      </c>
      <c r="N21" s="10">
        <f>+'24-02-006 Ind Proy'!Y175</f>
        <v>0</v>
      </c>
      <c r="O21" s="10">
        <f>+'24-02-006 Ind Proy'!Z175</f>
        <v>0</v>
      </c>
      <c r="P21" s="10">
        <f>+'24-02-006 Ind Proy'!AA175</f>
        <v>0</v>
      </c>
      <c r="Q21" s="10">
        <f>+'24-02-006 Ind Proy'!AB175</f>
        <v>0</v>
      </c>
      <c r="R21" s="10">
        <f>+'24-02-006 Ind Proy'!AC175</f>
        <v>0</v>
      </c>
      <c r="S21" s="10">
        <f>+'24-02-006 Ind Proy'!AD175</f>
        <v>0</v>
      </c>
      <c r="T21" s="10">
        <f>+'24-02-006 Ind Proy'!AE175</f>
        <v>0</v>
      </c>
      <c r="U21" s="10">
        <f>+'24-02-006 Ind Proy'!AF175</f>
        <v>0</v>
      </c>
      <c r="V21" s="10">
        <f>+'24-02-006 Ind Proy'!AG175</f>
        <v>0</v>
      </c>
      <c r="W21" s="10">
        <f>+'24-02-006 Ind Proy'!AH175</f>
        <v>0</v>
      </c>
      <c r="X21" s="49">
        <f>+'24-02-006 Ind Proy'!AI175</f>
        <v>0</v>
      </c>
      <c r="Y21" s="49">
        <f>+'24-02-006 Ind Proy'!AJ175</f>
        <v>0</v>
      </c>
    </row>
    <row r="22" spans="1:25" s="45" customFormat="1" ht="24.75" customHeight="1">
      <c r="A22" s="50" t="s">
        <v>70</v>
      </c>
      <c r="B22" s="10">
        <f>+'24-02-006 Ind Proy'!J187</f>
        <v>0</v>
      </c>
      <c r="C22" s="10">
        <f>+'24-02-006 Ind Proy'!K187</f>
        <v>0</v>
      </c>
      <c r="D22" s="10">
        <f>+'24-02-006 Ind Proy'!M187</f>
        <v>0</v>
      </c>
      <c r="E22" s="10">
        <f>+'24-02-006 Ind Proy'!N187</f>
        <v>0</v>
      </c>
      <c r="F22" s="10">
        <f>+'24-02-006 Ind Proy'!O187</f>
        <v>0</v>
      </c>
      <c r="G22" s="10">
        <f>+'24-02-006 Ind Proy'!R187</f>
        <v>0</v>
      </c>
      <c r="H22" s="10">
        <f>+'24-02-006 Ind Proy'!S187</f>
        <v>0</v>
      </c>
      <c r="I22" s="10">
        <f>+'24-02-006 Ind Proy'!T187</f>
        <v>0</v>
      </c>
      <c r="J22" s="10">
        <f>+'24-02-006 Ind Proy'!U187</f>
        <v>0</v>
      </c>
      <c r="K22" s="10">
        <f>+'24-02-006 Ind Proy'!V187</f>
        <v>0</v>
      </c>
      <c r="L22" s="10">
        <f>+'24-02-006 Ind Proy'!W187</f>
        <v>0</v>
      </c>
      <c r="M22" s="10">
        <f>+'24-02-006 Ind Proy'!X187</f>
        <v>0</v>
      </c>
      <c r="N22" s="10">
        <f>+'24-02-006 Ind Proy'!Y187</f>
        <v>0</v>
      </c>
      <c r="O22" s="10">
        <f>+'24-02-006 Ind Proy'!Z187</f>
        <v>0</v>
      </c>
      <c r="P22" s="10">
        <f>+'24-02-006 Ind Proy'!AA187</f>
        <v>0</v>
      </c>
      <c r="Q22" s="10">
        <f>+'24-02-006 Ind Proy'!AB187</f>
        <v>0</v>
      </c>
      <c r="R22" s="10">
        <f>+'24-02-006 Ind Proy'!AC187</f>
        <v>0</v>
      </c>
      <c r="S22" s="10">
        <f>+'24-02-006 Ind Proy'!AD187</f>
        <v>0</v>
      </c>
      <c r="T22" s="10">
        <f>+'24-02-006 Ind Proy'!AE187</f>
        <v>0</v>
      </c>
      <c r="U22" s="10">
        <f>+'24-02-006 Ind Proy'!AF187</f>
        <v>0</v>
      </c>
      <c r="V22" s="10">
        <f>+'24-02-006 Ind Proy'!AG187</f>
        <v>0</v>
      </c>
      <c r="W22" s="10">
        <f>+'24-02-006 Ind Proy'!AH187</f>
        <v>0</v>
      </c>
      <c r="X22" s="49">
        <f>+'24-02-006 Ind Proy'!AI187</f>
        <v>0</v>
      </c>
      <c r="Y22" s="49">
        <f>+'24-02-006 Ind Proy'!AJ187</f>
        <v>0</v>
      </c>
    </row>
    <row r="23" spans="1:25" s="45" customFormat="1" ht="24.75" customHeight="1">
      <c r="A23" s="51" t="s">
        <v>72</v>
      </c>
      <c r="B23" s="10">
        <f>+'24-02-006 Ind Proy'!J190</f>
        <v>972294000</v>
      </c>
      <c r="C23" s="10">
        <f>+'24-02-006 Ind Proy'!K190</f>
        <v>972294000</v>
      </c>
      <c r="D23" s="10">
        <f>+'24-02-006 Ind Proy'!M190</f>
        <v>0</v>
      </c>
      <c r="E23" s="10">
        <f>+'24-02-006 Ind Proy'!N190</f>
        <v>0</v>
      </c>
      <c r="F23" s="10">
        <f>+'24-02-006 Ind Proy'!O190</f>
        <v>0</v>
      </c>
      <c r="G23" s="10">
        <f>+'24-02-006 Ind Proy'!R190</f>
        <v>0</v>
      </c>
      <c r="H23" s="10">
        <f>+'24-02-006 Ind Proy'!S190</f>
        <v>0</v>
      </c>
      <c r="I23" s="10">
        <f>+'24-02-006 Ind Proy'!T190</f>
        <v>0</v>
      </c>
      <c r="J23" s="10">
        <f>+'24-02-006 Ind Proy'!U190</f>
        <v>0</v>
      </c>
      <c r="K23" s="10">
        <f>+'24-02-006 Ind Proy'!V190</f>
        <v>0</v>
      </c>
      <c r="L23" s="10">
        <f>+'24-02-006 Ind Proy'!W190</f>
        <v>0</v>
      </c>
      <c r="M23" s="10">
        <f>+'24-02-006 Ind Proy'!X190</f>
        <v>0</v>
      </c>
      <c r="N23" s="10">
        <f>+'24-02-006 Ind Proy'!Y190</f>
        <v>0</v>
      </c>
      <c r="O23" s="10">
        <f>+'24-02-006 Ind Proy'!Z190</f>
        <v>0</v>
      </c>
      <c r="P23" s="10">
        <f>+'24-02-006 Ind Proy'!AA190</f>
        <v>0</v>
      </c>
      <c r="Q23" s="10">
        <f>+'24-02-006 Ind Proy'!AB190</f>
        <v>0</v>
      </c>
      <c r="R23" s="10">
        <f>+'24-02-006 Ind Proy'!AC190</f>
        <v>0</v>
      </c>
      <c r="S23" s="10">
        <f>+'24-02-006 Ind Proy'!AD190</f>
        <v>0</v>
      </c>
      <c r="T23" s="10">
        <f>+'24-02-006 Ind Proy'!AE190</f>
        <v>0</v>
      </c>
      <c r="U23" s="10">
        <f>+'24-02-006 Ind Proy'!AF190</f>
        <v>0</v>
      </c>
      <c r="V23" s="10">
        <f>+'24-02-006 Ind Proy'!AG190</f>
        <v>0</v>
      </c>
      <c r="W23" s="10">
        <f>+'24-02-006 Ind Proy'!AH190</f>
        <v>0</v>
      </c>
      <c r="X23" s="49">
        <f>+'24-02-006 Ind Proy'!AI190</f>
        <v>0</v>
      </c>
      <c r="Y23" s="49">
        <f>+'24-02-006 Ind Proy'!AJ190</f>
        <v>0</v>
      </c>
    </row>
    <row r="24" spans="1:25" ht="15" customHeight="1">
      <c r="A24" s="129" t="str">
        <f>"TOTAL ASIG."&amp;" "&amp;$A$5</f>
        <v>TOTAL ASIG. 24-02-006 "Habilidades para la Vida - JUNAEB"</v>
      </c>
      <c r="B24" s="130">
        <f t="shared" ref="B24:W24" si="0">SUM(B8:B23)</f>
        <v>972294000</v>
      </c>
      <c r="C24" s="130">
        <f t="shared" si="0"/>
        <v>972294000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0</v>
      </c>
      <c r="H24" s="130">
        <f t="shared" si="0"/>
        <v>0</v>
      </c>
      <c r="I24" s="130">
        <f t="shared" si="0"/>
        <v>0</v>
      </c>
      <c r="J24" s="130">
        <f t="shared" si="0"/>
        <v>0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0</v>
      </c>
      <c r="X24" s="131">
        <f>+'24-02-006 Ind Proy'!AI191</f>
        <v>0</v>
      </c>
      <c r="Y24" s="131">
        <f>'24-02-006 Ind Proy'!AJ191</f>
        <v>0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zoomScaleNormal="100" workbookViewId="0">
      <selection activeCell="A24" sqref="A24:Y24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+'24-03-343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+'24-03-343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+'24-03-343 Ind. Proy'!A5:U5</f>
        <v>24-03-343 "Programa de Apoyo a personas en situación de calle"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26" t="s">
        <v>25</v>
      </c>
      <c r="E7" s="126" t="s">
        <v>26</v>
      </c>
      <c r="F7" s="126" t="s">
        <v>27</v>
      </c>
      <c r="G7" s="126" t="s">
        <v>28</v>
      </c>
      <c r="H7" s="126" t="s">
        <v>29</v>
      </c>
      <c r="I7" s="126" t="s">
        <v>30</v>
      </c>
      <c r="J7" s="159"/>
      <c r="K7" s="126" t="s">
        <v>31</v>
      </c>
      <c r="L7" s="126" t="s">
        <v>32</v>
      </c>
      <c r="M7" s="126" t="s">
        <v>33</v>
      </c>
      <c r="N7" s="159"/>
      <c r="O7" s="126" t="s">
        <v>34</v>
      </c>
      <c r="P7" s="126" t="s">
        <v>35</v>
      </c>
      <c r="Q7" s="126" t="s">
        <v>36</v>
      </c>
      <c r="R7" s="159"/>
      <c r="S7" s="126" t="s">
        <v>37</v>
      </c>
      <c r="T7" s="126" t="s">
        <v>38</v>
      </c>
      <c r="U7" s="126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+'24-03-343 Ind. Proy'!J11</f>
        <v>783962</v>
      </c>
      <c r="C8" s="10">
        <f>+'24-03-343 Ind. Proy'!K11</f>
        <v>307111</v>
      </c>
      <c r="D8" s="10">
        <f>+'24-03-343 Ind. Proy'!M11</f>
        <v>0</v>
      </c>
      <c r="E8" s="10">
        <f>+'24-03-343 Ind. Proy'!N11</f>
        <v>0</v>
      </c>
      <c r="F8" s="10">
        <f>+'24-03-343 Ind. Proy'!O11</f>
        <v>0</v>
      </c>
      <c r="G8" s="10">
        <f>+'24-03-343 Ind. Proy'!R11</f>
        <v>0</v>
      </c>
      <c r="H8" s="10">
        <f>+'24-03-343 Ind. Proy'!S11</f>
        <v>0</v>
      </c>
      <c r="I8" s="10">
        <f>+'24-03-343 Ind. Proy'!T11</f>
        <v>0</v>
      </c>
      <c r="J8" s="10">
        <f>+'24-03-343 Ind. Proy'!U11</f>
        <v>149933</v>
      </c>
      <c r="K8" s="10">
        <f>+'24-03-343 Ind. Proy'!V11</f>
        <v>0</v>
      </c>
      <c r="L8" s="10">
        <f>+'24-03-343 Ind. Proy'!W11</f>
        <v>0</v>
      </c>
      <c r="M8" s="10">
        <f>+'24-03-343 Ind. Proy'!X11</f>
        <v>0</v>
      </c>
      <c r="N8" s="10">
        <f>+'24-03-343 Ind. Proy'!Y11</f>
        <v>0</v>
      </c>
      <c r="O8" s="10">
        <f>+'24-03-343 Ind. Proy'!Z11</f>
        <v>0</v>
      </c>
      <c r="P8" s="10">
        <f>+'24-03-343 Ind. Proy'!AA11</f>
        <v>0</v>
      </c>
      <c r="Q8" s="10">
        <f>+'24-03-343 Ind. Proy'!AB11</f>
        <v>0</v>
      </c>
      <c r="R8" s="10">
        <f>+'24-03-343 Ind. Proy'!AC11</f>
        <v>0</v>
      </c>
      <c r="S8" s="10">
        <f>+'24-03-343 Ind. Proy'!AD11</f>
        <v>0</v>
      </c>
      <c r="T8" s="10">
        <f>+'24-03-343 Ind. Proy'!AE11</f>
        <v>0</v>
      </c>
      <c r="U8" s="10">
        <f>+'24-03-343 Ind. Proy'!AF11</f>
        <v>0</v>
      </c>
      <c r="V8" s="10">
        <f>+'24-03-343 Ind. Proy'!AG11</f>
        <v>0</v>
      </c>
      <c r="W8" s="10">
        <f>+'24-03-343 Ind. Proy'!AH11</f>
        <v>149933</v>
      </c>
      <c r="X8" s="49">
        <f>+'24-03-343 Ind. Proy'!AI11</f>
        <v>0.19125034121551809</v>
      </c>
      <c r="Y8" s="49">
        <f>+'24-03-343 Ind. Proy'!AJ11</f>
        <v>4.3675344961468269E-3</v>
      </c>
    </row>
    <row r="9" spans="1:25" s="45" customFormat="1" ht="24.75" customHeight="1">
      <c r="A9" s="48" t="s">
        <v>44</v>
      </c>
      <c r="B9" s="10">
        <f>+'24-03-343 Ind. Proy'!J15</f>
        <v>743962</v>
      </c>
      <c r="C9" s="10">
        <f>+'24-03-343 Ind. Proy'!K15</f>
        <v>491636</v>
      </c>
      <c r="D9" s="10">
        <f>+'24-03-343 Ind. Proy'!M15</f>
        <v>0</v>
      </c>
      <c r="E9" s="10">
        <f>+'24-03-343 Ind. Proy'!N15</f>
        <v>0</v>
      </c>
      <c r="F9" s="10">
        <f>+'24-03-343 Ind. Proy'!O15</f>
        <v>0</v>
      </c>
      <c r="G9" s="10">
        <f>+'24-03-343 Ind. Proy'!R15</f>
        <v>0</v>
      </c>
      <c r="H9" s="10">
        <f>+'24-03-343 Ind. Proy'!S15</f>
        <v>44100</v>
      </c>
      <c r="I9" s="10">
        <f>+'24-03-343 Ind. Proy'!T15</f>
        <v>308685</v>
      </c>
      <c r="J9" s="10">
        <f>+'24-03-343 Ind. Proy'!U15</f>
        <v>352785</v>
      </c>
      <c r="K9" s="10">
        <f>+'24-03-343 Ind. Proy'!V15</f>
        <v>0</v>
      </c>
      <c r="L9" s="10">
        <f>+'24-03-343 Ind. Proy'!W15</f>
        <v>0</v>
      </c>
      <c r="M9" s="10">
        <f>+'24-03-343 Ind. Proy'!X15</f>
        <v>0</v>
      </c>
      <c r="N9" s="10">
        <f>+'24-03-343 Ind. Proy'!Y15</f>
        <v>0</v>
      </c>
      <c r="O9" s="10">
        <f>+'24-03-343 Ind. Proy'!Z15</f>
        <v>0</v>
      </c>
      <c r="P9" s="10">
        <f>+'24-03-343 Ind. Proy'!AA15</f>
        <v>0</v>
      </c>
      <c r="Q9" s="10">
        <f>+'24-03-343 Ind. Proy'!AB15</f>
        <v>0</v>
      </c>
      <c r="R9" s="10">
        <f>+'24-03-343 Ind. Proy'!AC15</f>
        <v>0</v>
      </c>
      <c r="S9" s="10">
        <f>+'24-03-343 Ind. Proy'!AD15</f>
        <v>0</v>
      </c>
      <c r="T9" s="10">
        <f>+'24-03-343 Ind. Proy'!AE15</f>
        <v>0</v>
      </c>
      <c r="U9" s="10">
        <f>+'24-03-343 Ind. Proy'!AF15</f>
        <v>0</v>
      </c>
      <c r="V9" s="10">
        <f>+'24-03-343 Ind. Proy'!AG15</f>
        <v>0</v>
      </c>
      <c r="W9" s="10">
        <f>+'24-03-343 Ind. Proy'!AH15</f>
        <v>352785</v>
      </c>
      <c r="X9" s="49">
        <f>+'24-03-343 Ind. Proy'!AI15</f>
        <v>0.4741976068670174</v>
      </c>
      <c r="Y9" s="49">
        <f>+'24-03-343 Ind. Proy'!AJ15</f>
        <v>1.0276594593739592E-2</v>
      </c>
    </row>
    <row r="10" spans="1:25" s="45" customFormat="1" ht="24.75" customHeight="1">
      <c r="A10" s="48" t="s">
        <v>46</v>
      </c>
      <c r="B10" s="10">
        <f>+'24-03-343 Ind. Proy'!J18</f>
        <v>249933</v>
      </c>
      <c r="C10" s="10">
        <f>+'24-03-343 Ind. Proy'!K18</f>
        <v>0</v>
      </c>
      <c r="D10" s="10">
        <f>+'24-03-343 Ind. Proy'!M18</f>
        <v>0</v>
      </c>
      <c r="E10" s="10">
        <f>+'24-03-343 Ind. Proy'!N18</f>
        <v>0</v>
      </c>
      <c r="F10" s="10">
        <f>+'24-03-343 Ind. Proy'!O18</f>
        <v>0</v>
      </c>
      <c r="G10" s="10">
        <f>+'24-03-343 Ind. Proy'!R18</f>
        <v>0</v>
      </c>
      <c r="H10" s="10">
        <f>+'24-03-343 Ind. Proy'!S18</f>
        <v>0</v>
      </c>
      <c r="I10" s="10">
        <f>+'24-03-343 Ind. Proy'!T18</f>
        <v>0</v>
      </c>
      <c r="J10" s="10">
        <f>+'24-03-343 Ind. Proy'!U18</f>
        <v>0</v>
      </c>
      <c r="K10" s="10">
        <f>+'24-03-343 Ind. Proy'!V18</f>
        <v>0</v>
      </c>
      <c r="L10" s="10">
        <f>+'24-03-343 Ind. Proy'!W18</f>
        <v>0</v>
      </c>
      <c r="M10" s="10">
        <f>+'24-03-343 Ind. Proy'!X18</f>
        <v>0</v>
      </c>
      <c r="N10" s="10">
        <f>+'24-03-343 Ind. Proy'!Y18</f>
        <v>0</v>
      </c>
      <c r="O10" s="10">
        <f>+'24-03-343 Ind. Proy'!Z18</f>
        <v>0</v>
      </c>
      <c r="P10" s="10">
        <f>+'24-03-343 Ind. Proy'!AA18</f>
        <v>0</v>
      </c>
      <c r="Q10" s="10">
        <f>+'24-03-343 Ind. Proy'!AB18</f>
        <v>0</v>
      </c>
      <c r="R10" s="10">
        <f>+'24-03-343 Ind. Proy'!AC18</f>
        <v>0</v>
      </c>
      <c r="S10" s="10">
        <f>+'24-03-343 Ind. Proy'!AD18</f>
        <v>0</v>
      </c>
      <c r="T10" s="10">
        <f>+'24-03-343 Ind. Proy'!AE18</f>
        <v>0</v>
      </c>
      <c r="U10" s="10">
        <f>+'24-03-343 Ind. Proy'!AF18</f>
        <v>0</v>
      </c>
      <c r="V10" s="10">
        <f>+'24-03-343 Ind. Proy'!AG18</f>
        <v>0</v>
      </c>
      <c r="W10" s="10">
        <f>+'24-03-343 Ind. Proy'!AH18</f>
        <v>0</v>
      </c>
      <c r="X10" s="49">
        <f>+'24-03-343 Ind. Proy'!AI18</f>
        <v>0</v>
      </c>
      <c r="Y10" s="49">
        <f>+'24-03-343 Ind. Proy'!AJ18</f>
        <v>0</v>
      </c>
    </row>
    <row r="11" spans="1:25" s="45" customFormat="1" ht="24.75" customHeight="1">
      <c r="A11" s="48" t="s">
        <v>48</v>
      </c>
      <c r="B11" s="10">
        <f>+'24-03-343 Ind. Proy'!J22</f>
        <v>569864</v>
      </c>
      <c r="C11" s="10">
        <f>+'24-03-343 Ind. Proy'!K22</f>
        <v>212794</v>
      </c>
      <c r="D11" s="10">
        <f>+'24-03-343 Ind. Proy'!M22</f>
        <v>0</v>
      </c>
      <c r="E11" s="10">
        <f>+'24-03-343 Ind. Proy'!N22</f>
        <v>0</v>
      </c>
      <c r="F11" s="10">
        <f>+'24-03-343 Ind. Proy'!O22</f>
        <v>0</v>
      </c>
      <c r="G11" s="10">
        <f>+'24-03-343 Ind. Proy'!R22</f>
        <v>0</v>
      </c>
      <c r="H11" s="10">
        <f>+'24-03-343 Ind. Proy'!S22</f>
        <v>4000</v>
      </c>
      <c r="I11" s="10">
        <f>+'24-03-343 Ind. Proy'!T22</f>
        <v>158751</v>
      </c>
      <c r="J11" s="10">
        <f>+'24-03-343 Ind. Proy'!U22</f>
        <v>162751</v>
      </c>
      <c r="K11" s="10">
        <f>+'24-03-343 Ind. Proy'!V22</f>
        <v>0</v>
      </c>
      <c r="L11" s="10">
        <f>+'24-03-343 Ind. Proy'!W22</f>
        <v>0</v>
      </c>
      <c r="M11" s="10">
        <f>+'24-03-343 Ind. Proy'!X22</f>
        <v>0</v>
      </c>
      <c r="N11" s="10">
        <f>+'24-03-343 Ind. Proy'!Y22</f>
        <v>0</v>
      </c>
      <c r="O11" s="10">
        <f>+'24-03-343 Ind. Proy'!Z22</f>
        <v>0</v>
      </c>
      <c r="P11" s="10">
        <f>+'24-03-343 Ind. Proy'!AA22</f>
        <v>0</v>
      </c>
      <c r="Q11" s="10">
        <f>+'24-03-343 Ind. Proy'!AB22</f>
        <v>0</v>
      </c>
      <c r="R11" s="10">
        <f>+'24-03-343 Ind. Proy'!AC22</f>
        <v>0</v>
      </c>
      <c r="S11" s="10">
        <f>+'24-03-343 Ind. Proy'!AD22</f>
        <v>0</v>
      </c>
      <c r="T11" s="10">
        <f>+'24-03-343 Ind. Proy'!AE22</f>
        <v>0</v>
      </c>
      <c r="U11" s="10">
        <f>+'24-03-343 Ind. Proy'!AF22</f>
        <v>0</v>
      </c>
      <c r="V11" s="10">
        <f>+'24-03-343 Ind. Proy'!AG22</f>
        <v>0</v>
      </c>
      <c r="W11" s="10">
        <f>+'24-03-343 Ind. Proy'!AH22</f>
        <v>162751</v>
      </c>
      <c r="X11" s="49">
        <f>+'24-03-343 Ind. Proy'!AI22</f>
        <v>0.28559621242963235</v>
      </c>
      <c r="Y11" s="49">
        <f>+'24-03-343 Ind. Proy'!AJ22</f>
        <v>4.7409216568893584E-3</v>
      </c>
    </row>
    <row r="12" spans="1:25" s="45" customFormat="1" ht="24.75" customHeight="1">
      <c r="A12" s="48" t="s">
        <v>50</v>
      </c>
      <c r="B12" s="10">
        <f>+'24-03-343 Ind. Proy'!J26</f>
        <v>150000</v>
      </c>
      <c r="C12" s="10">
        <f>+'24-03-343 Ind. Proy'!K26</f>
        <v>0</v>
      </c>
      <c r="D12" s="10">
        <f>+'24-03-343 Ind. Proy'!M26</f>
        <v>0</v>
      </c>
      <c r="E12" s="10">
        <f>+'24-03-343 Ind. Proy'!N26</f>
        <v>0</v>
      </c>
      <c r="F12" s="10">
        <f>+'24-03-343 Ind. Proy'!O26</f>
        <v>0</v>
      </c>
      <c r="G12" s="10">
        <f>+'24-03-343 Ind. Proy'!R26</f>
        <v>0</v>
      </c>
      <c r="H12" s="10">
        <f>+'24-03-343 Ind. Proy'!S26</f>
        <v>0</v>
      </c>
      <c r="I12" s="10">
        <f>+'24-03-343 Ind. Proy'!T26</f>
        <v>0</v>
      </c>
      <c r="J12" s="10">
        <f>+'24-03-343 Ind. Proy'!U26</f>
        <v>0</v>
      </c>
      <c r="K12" s="10">
        <f>+'24-03-343 Ind. Proy'!V26</f>
        <v>0</v>
      </c>
      <c r="L12" s="10">
        <f>+'24-03-343 Ind. Proy'!W26</f>
        <v>0</v>
      </c>
      <c r="M12" s="10">
        <f>+'24-03-343 Ind. Proy'!X26</f>
        <v>0</v>
      </c>
      <c r="N12" s="10">
        <f>+'24-03-343 Ind. Proy'!Y26</f>
        <v>0</v>
      </c>
      <c r="O12" s="10">
        <f>+'24-03-343 Ind. Proy'!Z26</f>
        <v>0</v>
      </c>
      <c r="P12" s="10">
        <f>+'24-03-343 Ind. Proy'!AA26</f>
        <v>0</v>
      </c>
      <c r="Q12" s="10">
        <f>+'24-03-343 Ind. Proy'!AB26</f>
        <v>0</v>
      </c>
      <c r="R12" s="10">
        <f>+'24-03-343 Ind. Proy'!AC26</f>
        <v>0</v>
      </c>
      <c r="S12" s="10">
        <f>+'24-03-343 Ind. Proy'!AD26</f>
        <v>0</v>
      </c>
      <c r="T12" s="10">
        <f>+'24-03-343 Ind. Proy'!AE26</f>
        <v>0</v>
      </c>
      <c r="U12" s="10">
        <f>+'24-03-343 Ind. Proy'!AF26</f>
        <v>0</v>
      </c>
      <c r="V12" s="10">
        <f>+'24-03-343 Ind. Proy'!AG26</f>
        <v>0</v>
      </c>
      <c r="W12" s="10">
        <f>+'24-03-343 Ind. Proy'!AH26</f>
        <v>0</v>
      </c>
      <c r="X12" s="49">
        <f>+'24-03-343 Ind. Proy'!AI26</f>
        <v>0</v>
      </c>
      <c r="Y12" s="49">
        <f>+'24-03-343 Ind. Proy'!AJ26</f>
        <v>0</v>
      </c>
    </row>
    <row r="13" spans="1:25" s="45" customFormat="1" ht="24.75" customHeight="1">
      <c r="A13" s="48" t="s">
        <v>52</v>
      </c>
      <c r="B13" s="10">
        <f>+'24-03-343 Ind. Proy'!J29</f>
        <v>469864</v>
      </c>
      <c r="C13" s="10">
        <f>+'24-03-343 Ind. Proy'!K29</f>
        <v>105835</v>
      </c>
      <c r="D13" s="10">
        <f>+'24-03-343 Ind. Proy'!M29</f>
        <v>0</v>
      </c>
      <c r="E13" s="10">
        <f>+'24-03-343 Ind. Proy'!N29</f>
        <v>0</v>
      </c>
      <c r="F13" s="10">
        <f>+'24-03-343 Ind. Proy'!O29</f>
        <v>0</v>
      </c>
      <c r="G13" s="10">
        <f>+'24-03-343 Ind. Proy'!R29</f>
        <v>0</v>
      </c>
      <c r="H13" s="10">
        <f>+'24-03-343 Ind. Proy'!S29</f>
        <v>0</v>
      </c>
      <c r="I13" s="10">
        <f>+'24-03-343 Ind. Proy'!T29</f>
        <v>105835</v>
      </c>
      <c r="J13" s="10">
        <f>+'24-03-343 Ind. Proy'!U29</f>
        <v>105835</v>
      </c>
      <c r="K13" s="10">
        <f>+'24-03-343 Ind. Proy'!V29</f>
        <v>0</v>
      </c>
      <c r="L13" s="10">
        <f>+'24-03-343 Ind. Proy'!W29</f>
        <v>0</v>
      </c>
      <c r="M13" s="10">
        <f>+'24-03-343 Ind. Proy'!X29</f>
        <v>0</v>
      </c>
      <c r="N13" s="10">
        <f>+'24-03-343 Ind. Proy'!Y29</f>
        <v>0</v>
      </c>
      <c r="O13" s="10">
        <f>+'24-03-343 Ind. Proy'!Z29</f>
        <v>0</v>
      </c>
      <c r="P13" s="10">
        <f>+'24-03-343 Ind. Proy'!AA29</f>
        <v>0</v>
      </c>
      <c r="Q13" s="10">
        <f>+'24-03-343 Ind. Proy'!AB29</f>
        <v>0</v>
      </c>
      <c r="R13" s="10">
        <f>+'24-03-343 Ind. Proy'!AC29</f>
        <v>0</v>
      </c>
      <c r="S13" s="10">
        <f>+'24-03-343 Ind. Proy'!AD29</f>
        <v>0</v>
      </c>
      <c r="T13" s="10">
        <f>+'24-03-343 Ind. Proy'!AE29</f>
        <v>0</v>
      </c>
      <c r="U13" s="10">
        <f>+'24-03-343 Ind. Proy'!AF29</f>
        <v>0</v>
      </c>
      <c r="V13" s="10">
        <f>+'24-03-343 Ind. Proy'!AG29</f>
        <v>0</v>
      </c>
      <c r="W13" s="10">
        <f>+'24-03-343 Ind. Proy'!AH29</f>
        <v>105835</v>
      </c>
      <c r="X13" s="49">
        <f>+'24-03-343 Ind. Proy'!AI29</f>
        <v>0.225246028638074</v>
      </c>
      <c r="Y13" s="49">
        <f>+'24-03-343 Ind. Proy'!AJ29</f>
        <v>3.0829638131678778E-3</v>
      </c>
    </row>
    <row r="14" spans="1:25" s="45" customFormat="1" ht="24.75" customHeight="1">
      <c r="A14" s="48" t="s">
        <v>54</v>
      </c>
      <c r="B14" s="10">
        <f>+'24-03-343 Ind. Proy'!J33</f>
        <v>487503</v>
      </c>
      <c r="C14" s="10">
        <f>+'24-03-343 Ind. Proy'!K33</f>
        <v>105835</v>
      </c>
      <c r="D14" s="10">
        <f>+'24-03-343 Ind. Proy'!M33</f>
        <v>0</v>
      </c>
      <c r="E14" s="10">
        <f>+'24-03-343 Ind. Proy'!N33</f>
        <v>0</v>
      </c>
      <c r="F14" s="10">
        <f>+'24-03-343 Ind. Proy'!O33</f>
        <v>0</v>
      </c>
      <c r="G14" s="10">
        <f>+'24-03-343 Ind. Proy'!R33</f>
        <v>0</v>
      </c>
      <c r="H14" s="10">
        <f>+'24-03-343 Ind. Proy'!S33</f>
        <v>0</v>
      </c>
      <c r="I14" s="10">
        <f>+'24-03-343 Ind. Proy'!T33</f>
        <v>105835</v>
      </c>
      <c r="J14" s="10">
        <f>+'24-03-343 Ind. Proy'!U33</f>
        <v>105835</v>
      </c>
      <c r="K14" s="10">
        <f>+'24-03-343 Ind. Proy'!V33</f>
        <v>0</v>
      </c>
      <c r="L14" s="10">
        <f>+'24-03-343 Ind. Proy'!W33</f>
        <v>0</v>
      </c>
      <c r="M14" s="10">
        <f>+'24-03-343 Ind. Proy'!X33</f>
        <v>0</v>
      </c>
      <c r="N14" s="10">
        <f>+'24-03-343 Ind. Proy'!Y33</f>
        <v>0</v>
      </c>
      <c r="O14" s="10">
        <f>+'24-03-343 Ind. Proy'!Z33</f>
        <v>0</v>
      </c>
      <c r="P14" s="10">
        <f>+'24-03-343 Ind. Proy'!AA33</f>
        <v>0</v>
      </c>
      <c r="Q14" s="10">
        <f>+'24-03-343 Ind. Proy'!AB33</f>
        <v>0</v>
      </c>
      <c r="R14" s="10">
        <f>+'24-03-343 Ind. Proy'!AC33</f>
        <v>0</v>
      </c>
      <c r="S14" s="10">
        <f>+'24-03-343 Ind. Proy'!AD33</f>
        <v>0</v>
      </c>
      <c r="T14" s="10">
        <f>+'24-03-343 Ind. Proy'!AE33</f>
        <v>0</v>
      </c>
      <c r="U14" s="10">
        <f>+'24-03-343 Ind. Proy'!AF33</f>
        <v>0</v>
      </c>
      <c r="V14" s="10">
        <f>+'24-03-343 Ind. Proy'!AG33</f>
        <v>0</v>
      </c>
      <c r="W14" s="10">
        <f>+'24-03-343 Ind. Proy'!AH33</f>
        <v>105835</v>
      </c>
      <c r="X14" s="49">
        <f>+'24-03-343 Ind. Proy'!AI33</f>
        <v>0.21709609992143639</v>
      </c>
      <c r="Y14" s="49">
        <f>+'24-03-343 Ind. Proy'!AJ33</f>
        <v>3.0829638131678778E-3</v>
      </c>
    </row>
    <row r="15" spans="1:25" s="45" customFormat="1" ht="24.75" customHeight="1">
      <c r="A15" s="48" t="s">
        <v>56</v>
      </c>
      <c r="B15" s="10">
        <f>+'24-03-343 Ind. Proy'!J37</f>
        <v>1996401</v>
      </c>
      <c r="C15" s="10">
        <f>+'24-03-343 Ind. Proy'!K37</f>
        <v>913472</v>
      </c>
      <c r="D15" s="10">
        <f>+'24-03-343 Ind. Proy'!M37</f>
        <v>0</v>
      </c>
      <c r="E15" s="10">
        <f>+'24-03-343 Ind. Proy'!N37</f>
        <v>0</v>
      </c>
      <c r="F15" s="10">
        <f>+'24-03-343 Ind. Proy'!O37</f>
        <v>0</v>
      </c>
      <c r="G15" s="10">
        <f>+'24-03-343 Ind. Proy'!R37</f>
        <v>0</v>
      </c>
      <c r="H15" s="10">
        <f>+'24-03-343 Ind. Proy'!S37</f>
        <v>0</v>
      </c>
      <c r="I15" s="10">
        <f>+'24-03-343 Ind. Proy'!T37</f>
        <v>306366</v>
      </c>
      <c r="J15" s="10">
        <f>+'24-03-343 Ind. Proy'!U37</f>
        <v>306366</v>
      </c>
      <c r="K15" s="10">
        <f>+'24-03-343 Ind. Proy'!V37</f>
        <v>0</v>
      </c>
      <c r="L15" s="10">
        <f>+'24-03-343 Ind. Proy'!W37</f>
        <v>0</v>
      </c>
      <c r="M15" s="10">
        <f>+'24-03-343 Ind. Proy'!X37</f>
        <v>0</v>
      </c>
      <c r="N15" s="10">
        <f>+'24-03-343 Ind. Proy'!Y37</f>
        <v>0</v>
      </c>
      <c r="O15" s="10">
        <f>+'24-03-343 Ind. Proy'!Z37</f>
        <v>0</v>
      </c>
      <c r="P15" s="10">
        <f>+'24-03-343 Ind. Proy'!AA37</f>
        <v>0</v>
      </c>
      <c r="Q15" s="10">
        <f>+'24-03-343 Ind. Proy'!AB37</f>
        <v>0</v>
      </c>
      <c r="R15" s="10">
        <f>+'24-03-343 Ind. Proy'!AC37</f>
        <v>0</v>
      </c>
      <c r="S15" s="10">
        <f>+'24-03-343 Ind. Proy'!AD37</f>
        <v>0</v>
      </c>
      <c r="T15" s="10">
        <f>+'24-03-343 Ind. Proy'!AE37</f>
        <v>0</v>
      </c>
      <c r="U15" s="10">
        <f>+'24-03-343 Ind. Proy'!AF37</f>
        <v>0</v>
      </c>
      <c r="V15" s="10">
        <f>+'24-03-343 Ind. Proy'!AG37</f>
        <v>0</v>
      </c>
      <c r="W15" s="10">
        <f>+'24-03-343 Ind. Proy'!AH37</f>
        <v>306366</v>
      </c>
      <c r="X15" s="49">
        <f>+'24-03-343 Ind. Proy'!AI37</f>
        <v>0.15345914973995706</v>
      </c>
      <c r="Y15" s="49">
        <f>+'24-03-343 Ind. Proy'!AJ37</f>
        <v>8.9244133942929099E-3</v>
      </c>
    </row>
    <row r="16" spans="1:25" s="45" customFormat="1" ht="24.75" customHeight="1">
      <c r="A16" s="48" t="s">
        <v>58</v>
      </c>
      <c r="B16" s="10">
        <f>+'24-03-343 Ind. Proy'!J41</f>
        <v>911532</v>
      </c>
      <c r="C16" s="10">
        <f>+'24-03-343 Ind. Proy'!K41</f>
        <v>287616</v>
      </c>
      <c r="D16" s="10">
        <f>+'24-03-343 Ind. Proy'!M41</f>
        <v>0</v>
      </c>
      <c r="E16" s="10">
        <f>+'24-03-343 Ind. Proy'!N41</f>
        <v>0</v>
      </c>
      <c r="F16" s="10">
        <f>+'24-03-343 Ind. Proy'!O41</f>
        <v>0</v>
      </c>
      <c r="G16" s="10">
        <f>+'24-03-343 Ind. Proy'!R41</f>
        <v>0</v>
      </c>
      <c r="H16" s="10">
        <f>+'24-03-343 Ind. Proy'!S41</f>
        <v>0</v>
      </c>
      <c r="I16" s="10">
        <f>+'24-03-343 Ind. Proy'!T41</f>
        <v>105835</v>
      </c>
      <c r="J16" s="10">
        <f>+'24-03-343 Ind. Proy'!U41</f>
        <v>105835</v>
      </c>
      <c r="K16" s="10">
        <f>+'24-03-343 Ind. Proy'!V41</f>
        <v>0</v>
      </c>
      <c r="L16" s="10">
        <f>+'24-03-343 Ind. Proy'!W41</f>
        <v>0</v>
      </c>
      <c r="M16" s="10">
        <f>+'24-03-343 Ind. Proy'!X41</f>
        <v>0</v>
      </c>
      <c r="N16" s="10">
        <f>+'24-03-343 Ind. Proy'!Y41</f>
        <v>0</v>
      </c>
      <c r="O16" s="10">
        <f>+'24-03-343 Ind. Proy'!Z41</f>
        <v>0</v>
      </c>
      <c r="P16" s="10">
        <f>+'24-03-343 Ind. Proy'!AA41</f>
        <v>0</v>
      </c>
      <c r="Q16" s="10">
        <f>+'24-03-343 Ind. Proy'!AB41</f>
        <v>0</v>
      </c>
      <c r="R16" s="10">
        <f>+'24-03-343 Ind. Proy'!AC41</f>
        <v>0</v>
      </c>
      <c r="S16" s="10">
        <f>+'24-03-343 Ind. Proy'!AD41</f>
        <v>0</v>
      </c>
      <c r="T16" s="10">
        <f>+'24-03-343 Ind. Proy'!AE41</f>
        <v>0</v>
      </c>
      <c r="U16" s="10">
        <f>+'24-03-343 Ind. Proy'!AF41</f>
        <v>0</v>
      </c>
      <c r="V16" s="10">
        <f>+'24-03-343 Ind. Proy'!AG41</f>
        <v>0</v>
      </c>
      <c r="W16" s="10">
        <f>+'24-03-343 Ind. Proy'!AH41</f>
        <v>105835</v>
      </c>
      <c r="X16" s="49">
        <f>+'24-03-343 Ind. Proy'!AI41</f>
        <v>0.11610673020804535</v>
      </c>
      <c r="Y16" s="49">
        <f>+'24-03-343 Ind. Proy'!AJ41</f>
        <v>3.0829638131678778E-3</v>
      </c>
    </row>
    <row r="17" spans="1:25" s="45" customFormat="1" ht="24.75" customHeight="1">
      <c r="A17" s="48" t="s">
        <v>60</v>
      </c>
      <c r="B17" s="10">
        <f>+'24-03-343 Ind. Proy'!J45</f>
        <v>1130839</v>
      </c>
      <c r="C17" s="10">
        <f>+'24-03-343 Ind. Proy'!K45</f>
        <v>176391</v>
      </c>
      <c r="D17" s="10">
        <f>+'24-03-343 Ind. Proy'!M45</f>
        <v>0</v>
      </c>
      <c r="E17" s="10">
        <f>+'24-03-343 Ind. Proy'!N45</f>
        <v>0</v>
      </c>
      <c r="F17" s="10">
        <f>+'24-03-343 Ind. Proy'!O45</f>
        <v>0</v>
      </c>
      <c r="G17" s="10">
        <f>+'24-03-343 Ind. Proy'!R45</f>
        <v>0</v>
      </c>
      <c r="H17" s="10">
        <f>+'24-03-343 Ind. Proy'!S45</f>
        <v>0</v>
      </c>
      <c r="I17" s="10">
        <f>+'24-03-343 Ind. Proy'!T45</f>
        <v>105835</v>
      </c>
      <c r="J17" s="10">
        <f>+'24-03-343 Ind. Proy'!U45</f>
        <v>105835</v>
      </c>
      <c r="K17" s="10">
        <f>+'24-03-343 Ind. Proy'!V45</f>
        <v>0</v>
      </c>
      <c r="L17" s="10">
        <f>+'24-03-343 Ind. Proy'!W45</f>
        <v>0</v>
      </c>
      <c r="M17" s="10">
        <f>+'24-03-343 Ind. Proy'!X45</f>
        <v>0</v>
      </c>
      <c r="N17" s="10">
        <f>+'24-03-343 Ind. Proy'!Y45</f>
        <v>0</v>
      </c>
      <c r="O17" s="10">
        <f>+'24-03-343 Ind. Proy'!Z45</f>
        <v>0</v>
      </c>
      <c r="P17" s="10">
        <f>+'24-03-343 Ind. Proy'!AA45</f>
        <v>0</v>
      </c>
      <c r="Q17" s="10">
        <f>+'24-03-343 Ind. Proy'!AB45</f>
        <v>0</v>
      </c>
      <c r="R17" s="10">
        <f>+'24-03-343 Ind. Proy'!AC45</f>
        <v>0</v>
      </c>
      <c r="S17" s="10">
        <f>+'24-03-343 Ind. Proy'!AD45</f>
        <v>0</v>
      </c>
      <c r="T17" s="10">
        <f>+'24-03-343 Ind. Proy'!AE45</f>
        <v>0</v>
      </c>
      <c r="U17" s="10">
        <f>+'24-03-343 Ind. Proy'!AF45</f>
        <v>0</v>
      </c>
      <c r="V17" s="10">
        <f>+'24-03-343 Ind. Proy'!AG45</f>
        <v>0</v>
      </c>
      <c r="W17" s="10">
        <f>+'24-03-343 Ind. Proy'!AH45</f>
        <v>105835</v>
      </c>
      <c r="X17" s="49">
        <f>+'24-03-343 Ind. Proy'!AI42</f>
        <v>0</v>
      </c>
      <c r="Y17" s="49">
        <f>+'24-03-343 Ind. Proy'!AJ42</f>
        <v>0</v>
      </c>
    </row>
    <row r="18" spans="1:25" s="45" customFormat="1" ht="24.75" customHeight="1">
      <c r="A18" s="48" t="s">
        <v>62</v>
      </c>
      <c r="B18" s="10">
        <f>+'24-03-343 Ind. Proy'!J49</f>
        <v>713962</v>
      </c>
      <c r="C18" s="10">
        <f>+'24-03-343 Ind. Proy'!K49</f>
        <v>308337</v>
      </c>
      <c r="D18" s="10">
        <f>+'24-03-343 Ind. Proy'!M49</f>
        <v>0</v>
      </c>
      <c r="E18" s="10">
        <f>+'24-03-343 Ind. Proy'!N49</f>
        <v>0</v>
      </c>
      <c r="F18" s="10">
        <f>+'24-03-343 Ind. Proy'!O49</f>
        <v>0</v>
      </c>
      <c r="G18" s="10">
        <f>+'24-03-343 Ind. Proy'!R49</f>
        <v>0</v>
      </c>
      <c r="H18" s="10">
        <f>+'24-03-343 Ind. Proy'!S49</f>
        <v>0</v>
      </c>
      <c r="I18" s="10">
        <f>+'24-03-343 Ind. Proy'!T49</f>
        <v>0</v>
      </c>
      <c r="J18" s="10">
        <f>+'24-03-343 Ind. Proy'!U49</f>
        <v>0</v>
      </c>
      <c r="K18" s="10">
        <f>+'24-03-343 Ind. Proy'!V49</f>
        <v>0</v>
      </c>
      <c r="L18" s="10">
        <f>+'24-03-343 Ind. Proy'!W49</f>
        <v>0</v>
      </c>
      <c r="M18" s="10">
        <f>+'24-03-343 Ind. Proy'!X49</f>
        <v>0</v>
      </c>
      <c r="N18" s="10">
        <f>+'24-03-343 Ind. Proy'!Y49</f>
        <v>0</v>
      </c>
      <c r="O18" s="10">
        <f>+'24-03-343 Ind. Proy'!Z49</f>
        <v>0</v>
      </c>
      <c r="P18" s="10">
        <f>+'24-03-343 Ind. Proy'!AA49</f>
        <v>0</v>
      </c>
      <c r="Q18" s="10">
        <f>+'24-03-343 Ind. Proy'!AB49</f>
        <v>0</v>
      </c>
      <c r="R18" s="10">
        <f>+'24-03-343 Ind. Proy'!AC49</f>
        <v>0</v>
      </c>
      <c r="S18" s="10">
        <f>+'24-03-343 Ind. Proy'!AD49</f>
        <v>0</v>
      </c>
      <c r="T18" s="10">
        <f>+'24-03-343 Ind. Proy'!AE49</f>
        <v>0</v>
      </c>
      <c r="U18" s="10">
        <f>+'24-03-343 Ind. Proy'!AF49</f>
        <v>0</v>
      </c>
      <c r="V18" s="10">
        <f>+'24-03-343 Ind. Proy'!AG49</f>
        <v>0</v>
      </c>
      <c r="W18" s="10">
        <f>+'24-03-343 Ind. Proy'!AH49</f>
        <v>0</v>
      </c>
      <c r="X18" s="49">
        <f>+'24-03-343 Ind. Proy'!AI44</f>
        <v>0</v>
      </c>
      <c r="Y18" s="49">
        <f>+'24-03-343 Ind. Proy'!AJ49</f>
        <v>0</v>
      </c>
    </row>
    <row r="19" spans="1:25" s="45" customFormat="1" ht="24.75" customHeight="1">
      <c r="A19" s="48" t="s">
        <v>64</v>
      </c>
      <c r="B19" s="10">
        <f>+'24-03-343 Ind. Proy'!J53</f>
        <v>675211</v>
      </c>
      <c r="C19" s="10">
        <f>+'24-03-343 Ind. Proy'!K53</f>
        <v>509801</v>
      </c>
      <c r="D19" s="10">
        <f>+'24-03-343 Ind. Proy'!M53</f>
        <v>0</v>
      </c>
      <c r="E19" s="10">
        <f>+'24-03-343 Ind. Proy'!N53</f>
        <v>0</v>
      </c>
      <c r="F19" s="10">
        <f>+'24-03-343 Ind. Proy'!O53</f>
        <v>0</v>
      </c>
      <c r="G19" s="10">
        <f>+'24-03-343 Ind. Proy'!R53</f>
        <v>0</v>
      </c>
      <c r="H19" s="10">
        <f>+'24-03-343 Ind. Proy'!S53</f>
        <v>0</v>
      </c>
      <c r="I19" s="10">
        <f>+'24-03-343 Ind. Proy'!T53</f>
        <v>105835</v>
      </c>
      <c r="J19" s="10">
        <f>+'24-03-343 Ind. Proy'!U53</f>
        <v>105835</v>
      </c>
      <c r="K19" s="10">
        <f>+'24-03-343 Ind. Proy'!V53</f>
        <v>0</v>
      </c>
      <c r="L19" s="10">
        <f>+'24-03-343 Ind. Proy'!W53</f>
        <v>0</v>
      </c>
      <c r="M19" s="10">
        <f>+'24-03-343 Ind. Proy'!X53</f>
        <v>0</v>
      </c>
      <c r="N19" s="10">
        <f>+'24-03-343 Ind. Proy'!Y53</f>
        <v>0</v>
      </c>
      <c r="O19" s="10">
        <f>+'24-03-343 Ind. Proy'!Z53</f>
        <v>0</v>
      </c>
      <c r="P19" s="10">
        <f>+'24-03-343 Ind. Proy'!AA53</f>
        <v>0</v>
      </c>
      <c r="Q19" s="10">
        <f>+'24-03-343 Ind. Proy'!AB53</f>
        <v>0</v>
      </c>
      <c r="R19" s="10">
        <f>+'24-03-343 Ind. Proy'!AC53</f>
        <v>0</v>
      </c>
      <c r="S19" s="10">
        <f>+'24-03-343 Ind. Proy'!AD53</f>
        <v>0</v>
      </c>
      <c r="T19" s="10">
        <f>+'24-03-343 Ind. Proy'!AE53</f>
        <v>0</v>
      </c>
      <c r="U19" s="10">
        <f>+'24-03-343 Ind. Proy'!AF53</f>
        <v>0</v>
      </c>
      <c r="V19" s="10">
        <f>+'24-03-343 Ind. Proy'!AG53</f>
        <v>0</v>
      </c>
      <c r="W19" s="10">
        <f>+'24-03-343 Ind. Proy'!AH53</f>
        <v>105835</v>
      </c>
      <c r="X19" s="49">
        <f>+'24-03-343 Ind. Proy'!AI45</f>
        <v>9.3589803676739122E-2</v>
      </c>
      <c r="Y19" s="49">
        <f>+'24-03-343 Ind. Proy'!AJ53</f>
        <v>3.0829638131678778E-3</v>
      </c>
    </row>
    <row r="20" spans="1:25" s="45" customFormat="1" ht="24.75" customHeight="1">
      <c r="A20" s="50" t="s">
        <v>66</v>
      </c>
      <c r="B20" s="10">
        <f>+'24-03-343 Ind. Proy'!J57</f>
        <v>485211</v>
      </c>
      <c r="C20" s="10">
        <f>+'24-03-343 Ind. Proy'!K57</f>
        <v>308155</v>
      </c>
      <c r="D20" s="10">
        <f>+'24-03-343 Ind. Proy'!M57</f>
        <v>0</v>
      </c>
      <c r="E20" s="10">
        <f>+'24-03-343 Ind. Proy'!N57</f>
        <v>0</v>
      </c>
      <c r="F20" s="10">
        <f>+'24-03-343 Ind. Proy'!O57</f>
        <v>0</v>
      </c>
      <c r="G20" s="10">
        <f>+'24-03-343 Ind. Proy'!R57</f>
        <v>0</v>
      </c>
      <c r="H20" s="10">
        <f>+'24-03-343 Ind. Proy'!S57</f>
        <v>0</v>
      </c>
      <c r="I20" s="10">
        <f>+'24-03-343 Ind. Proy'!T57</f>
        <v>105835</v>
      </c>
      <c r="J20" s="10">
        <f>+'24-03-343 Ind. Proy'!U57</f>
        <v>105835</v>
      </c>
      <c r="K20" s="10">
        <f>+'24-03-343 Ind. Proy'!V57</f>
        <v>0</v>
      </c>
      <c r="L20" s="10">
        <f>+'24-03-343 Ind. Proy'!W57</f>
        <v>0</v>
      </c>
      <c r="M20" s="10">
        <f>+'24-03-343 Ind. Proy'!X57</f>
        <v>0</v>
      </c>
      <c r="N20" s="10">
        <f>+'24-03-343 Ind. Proy'!Y57</f>
        <v>0</v>
      </c>
      <c r="O20" s="10">
        <f>+'24-03-343 Ind. Proy'!Z57</f>
        <v>0</v>
      </c>
      <c r="P20" s="10">
        <f>+'24-03-343 Ind. Proy'!AA57</f>
        <v>0</v>
      </c>
      <c r="Q20" s="10">
        <f>+'24-03-343 Ind. Proy'!AB57</f>
        <v>0</v>
      </c>
      <c r="R20" s="10">
        <f>+'24-03-343 Ind. Proy'!AC57</f>
        <v>0</v>
      </c>
      <c r="S20" s="10">
        <f>+'24-03-343 Ind. Proy'!AD57</f>
        <v>0</v>
      </c>
      <c r="T20" s="10">
        <f>+'24-03-343 Ind. Proy'!AE57</f>
        <v>0</v>
      </c>
      <c r="U20" s="10">
        <f>+'24-03-343 Ind. Proy'!AF57</f>
        <v>0</v>
      </c>
      <c r="V20" s="10">
        <f>+'24-03-343 Ind. Proy'!AG57</f>
        <v>0</v>
      </c>
      <c r="W20" s="10">
        <f>+'24-03-343 Ind. Proy'!AH57</f>
        <v>105835</v>
      </c>
      <c r="X20" s="49">
        <f>+'24-03-343 Ind. Proy'!AI57</f>
        <v>0.21812160070567238</v>
      </c>
      <c r="Y20" s="49">
        <f>+'24-03-343 Ind. Proy'!AJ57</f>
        <v>3.0829638131678778E-3</v>
      </c>
    </row>
    <row r="21" spans="1:25" s="45" customFormat="1" ht="24.75" customHeight="1">
      <c r="A21" s="50" t="s">
        <v>68</v>
      </c>
      <c r="B21" s="10">
        <f>+'24-03-343 Ind. Proy'!J61</f>
        <v>605211</v>
      </c>
      <c r="C21" s="10">
        <f>+'24-03-343 Ind. Proy'!K61</f>
        <v>317069</v>
      </c>
      <c r="D21" s="10">
        <f>+'24-03-343 Ind. Proy'!M61</f>
        <v>0</v>
      </c>
      <c r="E21" s="10">
        <f>+'24-03-343 Ind. Proy'!N61</f>
        <v>0</v>
      </c>
      <c r="F21" s="10">
        <f>+'24-03-343 Ind. Proy'!O61</f>
        <v>0</v>
      </c>
      <c r="G21" s="10">
        <f>+'24-03-343 Ind. Proy'!R61</f>
        <v>0</v>
      </c>
      <c r="H21" s="10">
        <f>+'24-03-343 Ind. Proy'!S61</f>
        <v>0</v>
      </c>
      <c r="I21" s="10">
        <f>+'24-03-343 Ind. Proy'!T61</f>
        <v>157033</v>
      </c>
      <c r="J21" s="10">
        <f>+'24-03-343 Ind. Proy'!U61</f>
        <v>157033</v>
      </c>
      <c r="K21" s="10">
        <f>+'24-03-343 Ind. Proy'!V61</f>
        <v>0</v>
      </c>
      <c r="L21" s="10">
        <f>+'24-03-343 Ind. Proy'!W61</f>
        <v>0</v>
      </c>
      <c r="M21" s="10">
        <f>+'24-03-343 Ind. Proy'!X61</f>
        <v>0</v>
      </c>
      <c r="N21" s="10">
        <f>+'24-03-343 Ind. Proy'!Y61</f>
        <v>0</v>
      </c>
      <c r="O21" s="10">
        <f>+'24-03-343 Ind. Proy'!Z61</f>
        <v>0</v>
      </c>
      <c r="P21" s="10">
        <f>+'24-03-343 Ind. Proy'!AA61</f>
        <v>0</v>
      </c>
      <c r="Q21" s="10">
        <f>+'24-03-343 Ind. Proy'!AB61</f>
        <v>0</v>
      </c>
      <c r="R21" s="10">
        <f>+'24-03-343 Ind. Proy'!AC61</f>
        <v>0</v>
      </c>
      <c r="S21" s="10">
        <f>+'24-03-343 Ind. Proy'!AD61</f>
        <v>0</v>
      </c>
      <c r="T21" s="10">
        <f>+'24-03-343 Ind. Proy'!AE61</f>
        <v>0</v>
      </c>
      <c r="U21" s="10">
        <f>+'24-03-343 Ind. Proy'!AF61</f>
        <v>0</v>
      </c>
      <c r="V21" s="10">
        <f>+'24-03-343 Ind. Proy'!AG61</f>
        <v>0</v>
      </c>
      <c r="W21" s="10">
        <f>+'24-03-343 Ind. Proy'!AH61</f>
        <v>157033</v>
      </c>
      <c r="X21" s="49">
        <f>+'24-03-343 Ind. Proy'!AI61</f>
        <v>0.25946818547580924</v>
      </c>
      <c r="Y21" s="49">
        <f>+'24-03-343 Ind. Proy'!AJ61</f>
        <v>4.5743568429460132E-3</v>
      </c>
    </row>
    <row r="22" spans="1:25" s="45" customFormat="1" ht="24.75" customHeight="1">
      <c r="A22" s="50" t="s">
        <v>70</v>
      </c>
      <c r="B22" s="10">
        <f>+'24-03-343 Ind. Proy'!J64</f>
        <v>150000</v>
      </c>
      <c r="C22" s="10">
        <f>+'24-03-343 Ind. Proy'!K64</f>
        <v>0</v>
      </c>
      <c r="D22" s="10">
        <f>+'24-03-343 Ind. Proy'!M64</f>
        <v>0</v>
      </c>
      <c r="E22" s="10">
        <f>+'24-03-343 Ind. Proy'!N64</f>
        <v>0</v>
      </c>
      <c r="F22" s="10">
        <f>+'24-03-343 Ind. Proy'!O64</f>
        <v>0</v>
      </c>
      <c r="G22" s="10">
        <f>+'24-03-343 Ind. Proy'!R64</f>
        <v>0</v>
      </c>
      <c r="H22" s="10">
        <f>+'24-03-343 Ind. Proy'!S64</f>
        <v>0</v>
      </c>
      <c r="I22" s="10">
        <f>+'24-03-343 Ind. Proy'!T64</f>
        <v>0</v>
      </c>
      <c r="J22" s="10">
        <f>+'24-03-343 Ind. Proy'!U64</f>
        <v>0</v>
      </c>
      <c r="K22" s="10">
        <f>+'24-03-343 Ind. Proy'!V64</f>
        <v>0</v>
      </c>
      <c r="L22" s="10">
        <f>+'24-03-343 Ind. Proy'!W64</f>
        <v>0</v>
      </c>
      <c r="M22" s="10">
        <f>+'24-03-343 Ind. Proy'!X64</f>
        <v>0</v>
      </c>
      <c r="N22" s="10">
        <f>+'24-03-343 Ind. Proy'!Y64</f>
        <v>0</v>
      </c>
      <c r="O22" s="10">
        <f>+'24-03-343 Ind. Proy'!Z64</f>
        <v>0</v>
      </c>
      <c r="P22" s="10">
        <f>+'24-03-343 Ind. Proy'!AA64</f>
        <v>0</v>
      </c>
      <c r="Q22" s="10">
        <f>+'24-03-343 Ind. Proy'!AB64</f>
        <v>0</v>
      </c>
      <c r="R22" s="10">
        <f>+'24-03-343 Ind. Proy'!AC64</f>
        <v>0</v>
      </c>
      <c r="S22" s="10">
        <f>+'24-03-343 Ind. Proy'!AD64</f>
        <v>0</v>
      </c>
      <c r="T22" s="10">
        <f>+'24-03-343 Ind. Proy'!AE64</f>
        <v>0</v>
      </c>
      <c r="U22" s="10">
        <f>+'24-03-343 Ind. Proy'!AF64</f>
        <v>0</v>
      </c>
      <c r="V22" s="10">
        <f>+'24-03-343 Ind. Proy'!AG64</f>
        <v>0</v>
      </c>
      <c r="W22" s="10">
        <f>+'24-03-343 Ind. Proy'!AH64</f>
        <v>0</v>
      </c>
      <c r="X22" s="49">
        <f>+'24-03-343 Ind. Proy'!AI64</f>
        <v>0</v>
      </c>
      <c r="Y22" s="49">
        <f>+'24-03-343 Ind. Proy'!AJ64</f>
        <v>0</v>
      </c>
    </row>
    <row r="23" spans="1:25" s="45" customFormat="1" ht="24.75" customHeight="1">
      <c r="A23" s="51" t="s">
        <v>72</v>
      </c>
      <c r="B23" s="10">
        <f>+'24-03-343 Ind. Proy'!J69</f>
        <v>4250069545</v>
      </c>
      <c r="C23" s="10">
        <f>+'24-03-343 Ind. Proy'!K69</f>
        <v>149621106</v>
      </c>
      <c r="D23" s="10">
        <f>+'24-03-343 Ind. Proy'!M69</f>
        <v>0</v>
      </c>
      <c r="E23" s="10">
        <f>+'24-03-343 Ind. Proy'!N69</f>
        <v>0</v>
      </c>
      <c r="F23" s="10">
        <f>+'24-03-343 Ind. Proy'!O69</f>
        <v>0</v>
      </c>
      <c r="G23" s="10">
        <f>+'24-03-343 Ind. Proy'!R69</f>
        <v>0</v>
      </c>
      <c r="H23" s="10">
        <f>+'24-03-343 Ind. Proy'!S69</f>
        <v>21355187</v>
      </c>
      <c r="I23" s="10">
        <f>+'24-03-343 Ind. Proy'!T69</f>
        <v>11209914</v>
      </c>
      <c r="J23" s="10">
        <f>+'24-03-343 Ind. Proy'!U69</f>
        <v>32565101</v>
      </c>
      <c r="K23" s="10">
        <f>+'24-03-343 Ind. Proy'!V69</f>
        <v>0</v>
      </c>
      <c r="L23" s="10">
        <f>+'24-03-343 Ind. Proy'!W69</f>
        <v>0</v>
      </c>
      <c r="M23" s="10">
        <f>+'24-03-343 Ind. Proy'!X69</f>
        <v>0</v>
      </c>
      <c r="N23" s="10">
        <f>+'24-03-343 Ind. Proy'!Y69</f>
        <v>0</v>
      </c>
      <c r="O23" s="10">
        <f>+'24-03-343 Ind. Proy'!Z69</f>
        <v>0</v>
      </c>
      <c r="P23" s="10">
        <f>+'24-03-343 Ind. Proy'!AA69</f>
        <v>0</v>
      </c>
      <c r="Q23" s="10">
        <f>+'24-03-343 Ind. Proy'!AB69</f>
        <v>0</v>
      </c>
      <c r="R23" s="10">
        <f>+'24-03-343 Ind. Proy'!AC69</f>
        <v>0</v>
      </c>
      <c r="S23" s="10">
        <f>+'24-03-343 Ind. Proy'!AD69</f>
        <v>0</v>
      </c>
      <c r="T23" s="10">
        <f>+'24-03-343 Ind. Proy'!AE69</f>
        <v>0</v>
      </c>
      <c r="U23" s="10">
        <f>+'24-03-343 Ind. Proy'!AF69</f>
        <v>0</v>
      </c>
      <c r="V23" s="10">
        <f>+'24-03-343 Ind. Proy'!AG69</f>
        <v>0</v>
      </c>
      <c r="W23" s="10">
        <f>+'24-03-343 Ind. Proy'!AH69</f>
        <v>32565101</v>
      </c>
      <c r="X23" s="49">
        <f>+'24-03-343 Ind. Proy'!AI69</f>
        <v>7.6622513244074455E-3</v>
      </c>
      <c r="Y23" s="49">
        <f>+'24-03-343 Ind. Proy'!AJ69</f>
        <v>0.94861839613697807</v>
      </c>
    </row>
    <row r="24" spans="1:25" ht="15" customHeight="1">
      <c r="A24" s="129" t="str">
        <f>"TOTAL ASIG."&amp;" "&amp;$A$5</f>
        <v>TOTAL ASIG. 24-03-343 "Programa de Apoyo a personas en situación de calle"</v>
      </c>
      <c r="B24" s="130">
        <f t="shared" ref="B24:W24" si="0">SUM(B8:B23)</f>
        <v>4260193000</v>
      </c>
      <c r="C24" s="130">
        <f t="shared" si="0"/>
        <v>153665158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0</v>
      </c>
      <c r="H24" s="130">
        <f t="shared" si="0"/>
        <v>21403287</v>
      </c>
      <c r="I24" s="130">
        <f t="shared" si="0"/>
        <v>12775759</v>
      </c>
      <c r="J24" s="130">
        <f t="shared" si="0"/>
        <v>34328979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34328979</v>
      </c>
      <c r="X24" s="131">
        <f>+'24-03-343 Ind. Proy'!AI70</f>
        <v>8.0580807019775859E-3</v>
      </c>
      <c r="Y24" s="131">
        <f>'24-03-343 Ind. Proy'!AJ70</f>
        <v>1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C28" s="107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209"/>
  <sheetViews>
    <sheetView zoomScaleNormal="100" workbookViewId="0">
      <pane xSplit="5" ySplit="7" topLeftCell="F18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F188" sqref="F188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32.285156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151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25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25" t="s">
        <v>22</v>
      </c>
      <c r="D7" s="156"/>
      <c r="E7" s="153"/>
      <c r="F7" s="156"/>
      <c r="G7" s="153"/>
      <c r="H7" s="124" t="s">
        <v>23</v>
      </c>
      <c r="I7" s="124" t="s">
        <v>24</v>
      </c>
      <c r="J7" s="159"/>
      <c r="K7" s="159"/>
      <c r="L7" s="153"/>
      <c r="M7" s="126" t="s">
        <v>25</v>
      </c>
      <c r="N7" s="126" t="s">
        <v>26</v>
      </c>
      <c r="O7" s="126" t="s">
        <v>27</v>
      </c>
      <c r="P7" s="153"/>
      <c r="Q7" s="156"/>
      <c r="R7" s="126" t="s">
        <v>28</v>
      </c>
      <c r="S7" s="126" t="s">
        <v>29</v>
      </c>
      <c r="T7" s="126" t="s">
        <v>30</v>
      </c>
      <c r="U7" s="159"/>
      <c r="V7" s="126" t="s">
        <v>31</v>
      </c>
      <c r="W7" s="126" t="s">
        <v>32</v>
      </c>
      <c r="X7" s="126" t="s">
        <v>33</v>
      </c>
      <c r="Y7" s="159"/>
      <c r="Z7" s="126" t="s">
        <v>34</v>
      </c>
      <c r="AA7" s="126" t="s">
        <v>35</v>
      </c>
      <c r="AB7" s="126" t="s">
        <v>36</v>
      </c>
      <c r="AC7" s="159"/>
      <c r="AD7" s="126" t="s">
        <v>37</v>
      </c>
      <c r="AE7" s="126" t="s">
        <v>38</v>
      </c>
      <c r="AF7" s="126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>
      <c r="A8" s="179" t="s">
        <v>42</v>
      </c>
      <c r="B8" s="180"/>
      <c r="C8" s="180"/>
      <c r="D8" s="180"/>
      <c r="E8" s="181"/>
      <c r="F8" s="17"/>
      <c r="G8" s="18"/>
      <c r="H8" s="19"/>
      <c r="I8" s="19"/>
      <c r="J8" s="7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IF(ISERROR(AH9/$AH$192),"-",AH9/$AH$192)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hidden="1" customHeight="1" collapsed="1">
      <c r="A19" s="175" t="s">
        <v>43</v>
      </c>
      <c r="B19" s="176"/>
      <c r="C19" s="177"/>
      <c r="D19" s="177"/>
      <c r="E19" s="177"/>
      <c r="F19" s="177"/>
      <c r="G19" s="177"/>
      <c r="H19" s="177"/>
      <c r="I19" s="178"/>
      <c r="J19" s="70">
        <f>SUM(J9:J18)</f>
        <v>0</v>
      </c>
      <c r="K19" s="70">
        <f>SUM(K9:K18)</f>
        <v>0</v>
      </c>
      <c r="L19" s="80"/>
      <c r="M19" s="70">
        <f>SUM(M9:M18)</f>
        <v>0</v>
      </c>
      <c r="N19" s="70">
        <f>SUM(N9:N18)</f>
        <v>0</v>
      </c>
      <c r="O19" s="70">
        <f>SUM(O9:O18)</f>
        <v>0</v>
      </c>
      <c r="P19" s="73"/>
      <c r="Q19" s="81"/>
      <c r="R19" s="70">
        <f t="shared" ref="R19:AH19" si="7">SUM(R9:R18)</f>
        <v>0</v>
      </c>
      <c r="S19" s="70">
        <f t="shared" si="7"/>
        <v>0</v>
      </c>
      <c r="T19" s="70">
        <f t="shared" si="7"/>
        <v>0</v>
      </c>
      <c r="U19" s="70">
        <f>SUM(U9:U18)</f>
        <v>0</v>
      </c>
      <c r="V19" s="70">
        <f t="shared" si="7"/>
        <v>0</v>
      </c>
      <c r="W19" s="70">
        <f t="shared" si="7"/>
        <v>0</v>
      </c>
      <c r="X19" s="70">
        <f t="shared" si="7"/>
        <v>0</v>
      </c>
      <c r="Y19" s="70">
        <f t="shared" si="7"/>
        <v>0</v>
      </c>
      <c r="Z19" s="70">
        <f t="shared" si="7"/>
        <v>0</v>
      </c>
      <c r="AA19" s="70">
        <f t="shared" si="7"/>
        <v>0</v>
      </c>
      <c r="AB19" s="70">
        <f t="shared" si="7"/>
        <v>0</v>
      </c>
      <c r="AC19" s="70">
        <f t="shared" si="7"/>
        <v>0</v>
      </c>
      <c r="AD19" s="70">
        <f t="shared" si="7"/>
        <v>0</v>
      </c>
      <c r="AE19" s="70">
        <f t="shared" si="7"/>
        <v>0</v>
      </c>
      <c r="AF19" s="70">
        <f t="shared" si="7"/>
        <v>0</v>
      </c>
      <c r="AG19" s="70">
        <f t="shared" si="7"/>
        <v>0</v>
      </c>
      <c r="AH19" s="70">
        <f t="shared" si="7"/>
        <v>0</v>
      </c>
      <c r="AI19" s="74">
        <f>IF(ISERROR(AH19/J19),0,AH19/J19)</f>
        <v>0</v>
      </c>
      <c r="AJ19" s="74">
        <f>IF(ISERROR(AH19/$AH$192),0,AH19/$AH$192)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>
      <c r="A20" s="182" t="s">
        <v>44</v>
      </c>
      <c r="B20" s="183"/>
      <c r="C20" s="183"/>
      <c r="D20" s="183"/>
      <c r="E20" s="184"/>
      <c r="F20" s="17"/>
      <c r="G20" s="18"/>
      <c r="H20" s="19"/>
      <c r="I20" s="19"/>
      <c r="J20" s="7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IF(ISERROR(AH21/$AH$192),"-",AH21/$AH$192)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hidden="1" customHeight="1" collapsed="1">
      <c r="A31" s="175" t="s">
        <v>45</v>
      </c>
      <c r="B31" s="176"/>
      <c r="C31" s="177"/>
      <c r="D31" s="177"/>
      <c r="E31" s="177"/>
      <c r="F31" s="177"/>
      <c r="G31" s="177"/>
      <c r="H31" s="177"/>
      <c r="I31" s="178"/>
      <c r="J31" s="70">
        <f>SUM(J21:J30)</f>
        <v>0</v>
      </c>
      <c r="K31" s="70">
        <f>SUM(K21:K30)</f>
        <v>0</v>
      </c>
      <c r="L31" s="80"/>
      <c r="M31" s="70">
        <f>SUM(M21:M30)</f>
        <v>0</v>
      </c>
      <c r="N31" s="70">
        <f>SUM(N21:N30)</f>
        <v>0</v>
      </c>
      <c r="O31" s="70">
        <f>SUM(O21:O30)</f>
        <v>0</v>
      </c>
      <c r="P31" s="73"/>
      <c r="Q31" s="81"/>
      <c r="R31" s="70">
        <f t="shared" ref="R31:AH31" si="15">SUM(R21:R30)</f>
        <v>0</v>
      </c>
      <c r="S31" s="70">
        <f t="shared" si="15"/>
        <v>0</v>
      </c>
      <c r="T31" s="70">
        <f t="shared" si="15"/>
        <v>0</v>
      </c>
      <c r="U31" s="70">
        <f t="shared" si="15"/>
        <v>0</v>
      </c>
      <c r="V31" s="70">
        <f t="shared" si="15"/>
        <v>0</v>
      </c>
      <c r="W31" s="70">
        <f t="shared" si="15"/>
        <v>0</v>
      </c>
      <c r="X31" s="70">
        <f t="shared" si="15"/>
        <v>0</v>
      </c>
      <c r="Y31" s="70">
        <f t="shared" si="15"/>
        <v>0</v>
      </c>
      <c r="Z31" s="70">
        <f t="shared" si="15"/>
        <v>0</v>
      </c>
      <c r="AA31" s="70">
        <f t="shared" si="15"/>
        <v>0</v>
      </c>
      <c r="AB31" s="70">
        <f t="shared" si="15"/>
        <v>0</v>
      </c>
      <c r="AC31" s="70">
        <f t="shared" si="15"/>
        <v>0</v>
      </c>
      <c r="AD31" s="70">
        <f t="shared" si="15"/>
        <v>0</v>
      </c>
      <c r="AE31" s="70">
        <f t="shared" si="15"/>
        <v>0</v>
      </c>
      <c r="AF31" s="70">
        <f t="shared" si="15"/>
        <v>0</v>
      </c>
      <c r="AG31" s="70">
        <f t="shared" si="15"/>
        <v>0</v>
      </c>
      <c r="AH31" s="70">
        <f t="shared" si="15"/>
        <v>0</v>
      </c>
      <c r="AI31" s="74">
        <f>IF(ISERROR(AH31/J31),0,AH31/J31)</f>
        <v>0</v>
      </c>
      <c r="AJ31" s="74">
        <f>IF(ISERROR(AH31/$AH$192),0,AH31/$AH$192)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>
      <c r="A32" s="182" t="s">
        <v>46</v>
      </c>
      <c r="B32" s="183"/>
      <c r="C32" s="183"/>
      <c r="D32" s="183"/>
      <c r="E32" s="184"/>
      <c r="F32" s="17"/>
      <c r="G32" s="18"/>
      <c r="H32" s="19"/>
      <c r="I32" s="19"/>
      <c r="J32" s="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IF(ISERROR(AH33/$AH$192),"-",AH33/$AH$192)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hidden="1" customHeight="1" collapsed="1">
      <c r="A43" s="175" t="s">
        <v>47</v>
      </c>
      <c r="B43" s="176"/>
      <c r="C43" s="177"/>
      <c r="D43" s="177"/>
      <c r="E43" s="177"/>
      <c r="F43" s="177"/>
      <c r="G43" s="177"/>
      <c r="H43" s="177"/>
      <c r="I43" s="178"/>
      <c r="J43" s="70">
        <f>SUM(J33:J42)</f>
        <v>0</v>
      </c>
      <c r="K43" s="70">
        <f>SUM(K33:K42)</f>
        <v>0</v>
      </c>
      <c r="L43" s="80"/>
      <c r="M43" s="70">
        <f>SUM(M33:M42)</f>
        <v>0</v>
      </c>
      <c r="N43" s="70">
        <f>SUM(N33:N42)</f>
        <v>0</v>
      </c>
      <c r="O43" s="70">
        <f>SUM(O33:O42)</f>
        <v>0</v>
      </c>
      <c r="P43" s="73"/>
      <c r="Q43" s="81"/>
      <c r="R43" s="70">
        <f t="shared" ref="R43:AH43" si="23">SUM(R33:R42)</f>
        <v>0</v>
      </c>
      <c r="S43" s="70">
        <f t="shared" si="23"/>
        <v>0</v>
      </c>
      <c r="T43" s="70">
        <f t="shared" si="23"/>
        <v>0</v>
      </c>
      <c r="U43" s="70">
        <f t="shared" si="23"/>
        <v>0</v>
      </c>
      <c r="V43" s="70">
        <f t="shared" si="23"/>
        <v>0</v>
      </c>
      <c r="W43" s="70">
        <f t="shared" si="23"/>
        <v>0</v>
      </c>
      <c r="X43" s="70">
        <f t="shared" si="23"/>
        <v>0</v>
      </c>
      <c r="Y43" s="70">
        <f t="shared" si="23"/>
        <v>0</v>
      </c>
      <c r="Z43" s="70">
        <f t="shared" si="23"/>
        <v>0</v>
      </c>
      <c r="AA43" s="70">
        <f t="shared" si="23"/>
        <v>0</v>
      </c>
      <c r="AB43" s="70">
        <f t="shared" si="23"/>
        <v>0</v>
      </c>
      <c r="AC43" s="70">
        <f t="shared" si="23"/>
        <v>0</v>
      </c>
      <c r="AD43" s="70">
        <f t="shared" si="23"/>
        <v>0</v>
      </c>
      <c r="AE43" s="70">
        <f t="shared" si="23"/>
        <v>0</v>
      </c>
      <c r="AF43" s="70">
        <f t="shared" si="23"/>
        <v>0</v>
      </c>
      <c r="AG43" s="70">
        <f t="shared" si="23"/>
        <v>0</v>
      </c>
      <c r="AH43" s="70">
        <f t="shared" si="23"/>
        <v>0</v>
      </c>
      <c r="AI43" s="74">
        <f>IF(ISERROR(AH43/J43),0,AH43/J43)</f>
        <v>0</v>
      </c>
      <c r="AJ43" s="74">
        <f>IF(ISERROR(AH43/$AH$192),0,AH43/$AH$192)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>
      <c r="A44" s="182" t="s">
        <v>48</v>
      </c>
      <c r="B44" s="183"/>
      <c r="C44" s="183"/>
      <c r="D44" s="183"/>
      <c r="E44" s="184"/>
      <c r="F44" s="17"/>
      <c r="G44" s="18"/>
      <c r="H44" s="19"/>
      <c r="I44" s="19"/>
      <c r="J44" s="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IF(ISERROR(AH45/$AH$192),"-",AH45/$AH$192)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hidden="1" customHeight="1" collapsed="1">
      <c r="A55" s="175" t="s">
        <v>49</v>
      </c>
      <c r="B55" s="176"/>
      <c r="C55" s="177"/>
      <c r="D55" s="177"/>
      <c r="E55" s="177"/>
      <c r="F55" s="177"/>
      <c r="G55" s="177"/>
      <c r="H55" s="177"/>
      <c r="I55" s="178"/>
      <c r="J55" s="70">
        <f>SUM(J45:J54)</f>
        <v>0</v>
      </c>
      <c r="K55" s="70">
        <f>SUM(K45:K54)</f>
        <v>0</v>
      </c>
      <c r="L55" s="80"/>
      <c r="M55" s="70">
        <f>SUM(M45:M54)</f>
        <v>0</v>
      </c>
      <c r="N55" s="70">
        <f>SUM(N45:N54)</f>
        <v>0</v>
      </c>
      <c r="O55" s="70">
        <f>SUM(O45:O54)</f>
        <v>0</v>
      </c>
      <c r="P55" s="73"/>
      <c r="Q55" s="81"/>
      <c r="R55" s="70">
        <f t="shared" ref="R55:AH55" si="31">SUM(R45:R54)</f>
        <v>0</v>
      </c>
      <c r="S55" s="70">
        <f t="shared" si="31"/>
        <v>0</v>
      </c>
      <c r="T55" s="70">
        <f t="shared" si="31"/>
        <v>0</v>
      </c>
      <c r="U55" s="70">
        <f t="shared" si="31"/>
        <v>0</v>
      </c>
      <c r="V55" s="70">
        <f t="shared" si="31"/>
        <v>0</v>
      </c>
      <c r="W55" s="70">
        <f t="shared" si="31"/>
        <v>0</v>
      </c>
      <c r="X55" s="70">
        <f t="shared" si="31"/>
        <v>0</v>
      </c>
      <c r="Y55" s="70">
        <f t="shared" si="31"/>
        <v>0</v>
      </c>
      <c r="Z55" s="70">
        <f t="shared" si="31"/>
        <v>0</v>
      </c>
      <c r="AA55" s="70">
        <f t="shared" si="31"/>
        <v>0</v>
      </c>
      <c r="AB55" s="70">
        <f t="shared" si="31"/>
        <v>0</v>
      </c>
      <c r="AC55" s="70">
        <f t="shared" si="31"/>
        <v>0</v>
      </c>
      <c r="AD55" s="70">
        <f t="shared" si="31"/>
        <v>0</v>
      </c>
      <c r="AE55" s="70">
        <f t="shared" si="31"/>
        <v>0</v>
      </c>
      <c r="AF55" s="70">
        <f t="shared" si="31"/>
        <v>0</v>
      </c>
      <c r="AG55" s="70">
        <f t="shared" si="31"/>
        <v>0</v>
      </c>
      <c r="AH55" s="70">
        <f t="shared" si="31"/>
        <v>0</v>
      </c>
      <c r="AI55" s="74">
        <f>IF(ISERROR(AH55/J55),0,AH55/J55)</f>
        <v>0</v>
      </c>
      <c r="AJ55" s="74">
        <f>IF(ISERROR(AH55/$AH$192),0,AH55/$AH$192)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>
      <c r="A56" s="182" t="s">
        <v>50</v>
      </c>
      <c r="B56" s="183"/>
      <c r="C56" s="183"/>
      <c r="D56" s="183"/>
      <c r="E56" s="184"/>
      <c r="F56" s="17"/>
      <c r="G56" s="18"/>
      <c r="H56" s="19"/>
      <c r="I56" s="19"/>
      <c r="J56" s="7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6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IF(ISERROR(AH57/$AH$192),"-",AH57/$AH$192)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6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hidden="1" customHeight="1" collapsed="1">
      <c r="A67" s="175" t="s">
        <v>51</v>
      </c>
      <c r="B67" s="176"/>
      <c r="C67" s="177"/>
      <c r="D67" s="177"/>
      <c r="E67" s="177"/>
      <c r="F67" s="177"/>
      <c r="G67" s="177"/>
      <c r="H67" s="177"/>
      <c r="I67" s="178"/>
      <c r="J67" s="70">
        <f>SUM(J57:J66)</f>
        <v>0</v>
      </c>
      <c r="K67" s="70">
        <f>SUM(K57:K66)</f>
        <v>0</v>
      </c>
      <c r="L67" s="80"/>
      <c r="M67" s="70">
        <f>SUM(M57:M66)</f>
        <v>0</v>
      </c>
      <c r="N67" s="70">
        <f>SUM(N57:N66)</f>
        <v>0</v>
      </c>
      <c r="O67" s="70">
        <f>SUM(O57:O66)</f>
        <v>0</v>
      </c>
      <c r="P67" s="73"/>
      <c r="Q67" s="81"/>
      <c r="R67" s="70">
        <f t="shared" ref="R67:AH67" si="39">SUM(R57:R66)</f>
        <v>0</v>
      </c>
      <c r="S67" s="70">
        <f t="shared" si="39"/>
        <v>0</v>
      </c>
      <c r="T67" s="70">
        <f t="shared" si="39"/>
        <v>0</v>
      </c>
      <c r="U67" s="70">
        <f t="shared" si="39"/>
        <v>0</v>
      </c>
      <c r="V67" s="70">
        <f t="shared" si="39"/>
        <v>0</v>
      </c>
      <c r="W67" s="70">
        <f t="shared" si="39"/>
        <v>0</v>
      </c>
      <c r="X67" s="70">
        <f t="shared" si="39"/>
        <v>0</v>
      </c>
      <c r="Y67" s="70">
        <f t="shared" si="39"/>
        <v>0</v>
      </c>
      <c r="Z67" s="70">
        <f t="shared" si="39"/>
        <v>0</v>
      </c>
      <c r="AA67" s="70">
        <f t="shared" si="39"/>
        <v>0</v>
      </c>
      <c r="AB67" s="70">
        <f t="shared" si="39"/>
        <v>0</v>
      </c>
      <c r="AC67" s="70">
        <f t="shared" si="39"/>
        <v>0</v>
      </c>
      <c r="AD67" s="70">
        <f t="shared" si="39"/>
        <v>0</v>
      </c>
      <c r="AE67" s="70">
        <f t="shared" si="39"/>
        <v>0</v>
      </c>
      <c r="AF67" s="70">
        <f t="shared" si="39"/>
        <v>0</v>
      </c>
      <c r="AG67" s="70">
        <f t="shared" si="39"/>
        <v>0</v>
      </c>
      <c r="AH67" s="70">
        <f t="shared" si="39"/>
        <v>0</v>
      </c>
      <c r="AI67" s="74">
        <f>IF(ISERROR(AH67/J67),0,AH67/J67)</f>
        <v>0</v>
      </c>
      <c r="AJ67" s="74">
        <f>IF(ISERROR(AH67/$AH$192),0,AH67/$AH$192)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>
      <c r="A68" s="182" t="s">
        <v>52</v>
      </c>
      <c r="B68" s="183"/>
      <c r="C68" s="183"/>
      <c r="D68" s="183"/>
      <c r="E68" s="184"/>
      <c r="F68" s="17"/>
      <c r="G68" s="18"/>
      <c r="H68" s="19"/>
      <c r="I68" s="19"/>
      <c r="J68" s="7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IF(ISERROR(AH69/$AH$192),"-",AH69/$AH$192)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5" customFormat="1" ht="12.75" hidden="1" customHeight="1" collapsed="1">
      <c r="A79" s="175" t="s">
        <v>53</v>
      </c>
      <c r="B79" s="176"/>
      <c r="C79" s="177"/>
      <c r="D79" s="177"/>
      <c r="E79" s="177"/>
      <c r="F79" s="177"/>
      <c r="G79" s="177"/>
      <c r="H79" s="177"/>
      <c r="I79" s="178"/>
      <c r="J79" s="70">
        <f>SUM(J69:J78)</f>
        <v>0</v>
      </c>
      <c r="K79" s="70">
        <f>SUM(K69:K78)</f>
        <v>0</v>
      </c>
      <c r="L79" s="80"/>
      <c r="M79" s="70">
        <f>SUM(M69:M78)</f>
        <v>0</v>
      </c>
      <c r="N79" s="70">
        <f>SUM(N69:N78)</f>
        <v>0</v>
      </c>
      <c r="O79" s="70">
        <f>SUM(O69:O78)</f>
        <v>0</v>
      </c>
      <c r="P79" s="73"/>
      <c r="Q79" s="81"/>
      <c r="R79" s="70">
        <f t="shared" ref="R79:AH79" si="47">SUM(R69:R78)</f>
        <v>0</v>
      </c>
      <c r="S79" s="70">
        <f t="shared" si="47"/>
        <v>0</v>
      </c>
      <c r="T79" s="70">
        <f t="shared" si="47"/>
        <v>0</v>
      </c>
      <c r="U79" s="70">
        <f t="shared" si="47"/>
        <v>0</v>
      </c>
      <c r="V79" s="70">
        <f t="shared" si="47"/>
        <v>0</v>
      </c>
      <c r="W79" s="70">
        <f t="shared" si="47"/>
        <v>0</v>
      </c>
      <c r="X79" s="70">
        <f t="shared" si="47"/>
        <v>0</v>
      </c>
      <c r="Y79" s="70">
        <f t="shared" si="47"/>
        <v>0</v>
      </c>
      <c r="Z79" s="70">
        <f t="shared" si="47"/>
        <v>0</v>
      </c>
      <c r="AA79" s="70">
        <f t="shared" si="47"/>
        <v>0</v>
      </c>
      <c r="AB79" s="70">
        <f t="shared" si="47"/>
        <v>0</v>
      </c>
      <c r="AC79" s="70">
        <f t="shared" si="47"/>
        <v>0</v>
      </c>
      <c r="AD79" s="70">
        <f t="shared" si="47"/>
        <v>0</v>
      </c>
      <c r="AE79" s="70">
        <f t="shared" si="47"/>
        <v>0</v>
      </c>
      <c r="AF79" s="70">
        <f t="shared" si="47"/>
        <v>0</v>
      </c>
      <c r="AG79" s="70">
        <f t="shared" si="47"/>
        <v>0</v>
      </c>
      <c r="AH79" s="70">
        <f t="shared" si="47"/>
        <v>0</v>
      </c>
      <c r="AI79" s="74">
        <f>IF(ISERROR(AH79/J79),0,AH79/J79)</f>
        <v>0</v>
      </c>
      <c r="AJ79" s="74">
        <f>IF(ISERROR(AH79/$AH$192),0,AH79/$AH$192)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>
      <c r="A80" s="182" t="s">
        <v>54</v>
      </c>
      <c r="B80" s="183"/>
      <c r="C80" s="183"/>
      <c r="D80" s="183"/>
      <c r="E80" s="184"/>
      <c r="F80" s="17"/>
      <c r="G80" s="18"/>
      <c r="H80" s="19"/>
      <c r="I80" s="19"/>
      <c r="J80" s="7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IF(ISERROR(AH81/$AH$192),"-",AH81/$AH$192)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5" customFormat="1" ht="12.75" hidden="1" customHeight="1" collapsed="1">
      <c r="A91" s="175" t="s">
        <v>55</v>
      </c>
      <c r="B91" s="176"/>
      <c r="C91" s="177"/>
      <c r="D91" s="177"/>
      <c r="E91" s="177"/>
      <c r="F91" s="177"/>
      <c r="G91" s="177"/>
      <c r="H91" s="177"/>
      <c r="I91" s="178"/>
      <c r="J91" s="70">
        <f>SUM(J81:J90)</f>
        <v>0</v>
      </c>
      <c r="K91" s="70">
        <f>SUM(K81:K90)</f>
        <v>0</v>
      </c>
      <c r="L91" s="80"/>
      <c r="M91" s="70">
        <f>SUM(M81:M90)</f>
        <v>0</v>
      </c>
      <c r="N91" s="70">
        <f>SUM(N81:N90)</f>
        <v>0</v>
      </c>
      <c r="O91" s="70">
        <f>SUM(O81:O90)</f>
        <v>0</v>
      </c>
      <c r="P91" s="73"/>
      <c r="Q91" s="81"/>
      <c r="R91" s="70">
        <f t="shared" ref="R91:AH91" si="55">SUM(R81:R90)</f>
        <v>0</v>
      </c>
      <c r="S91" s="70">
        <f t="shared" si="55"/>
        <v>0</v>
      </c>
      <c r="T91" s="70">
        <f t="shared" si="55"/>
        <v>0</v>
      </c>
      <c r="U91" s="70">
        <f t="shared" si="55"/>
        <v>0</v>
      </c>
      <c r="V91" s="70">
        <f t="shared" si="55"/>
        <v>0</v>
      </c>
      <c r="W91" s="70">
        <f t="shared" si="55"/>
        <v>0</v>
      </c>
      <c r="X91" s="70">
        <f t="shared" si="55"/>
        <v>0</v>
      </c>
      <c r="Y91" s="70">
        <f t="shared" si="55"/>
        <v>0</v>
      </c>
      <c r="Z91" s="70">
        <f t="shared" si="55"/>
        <v>0</v>
      </c>
      <c r="AA91" s="70">
        <f t="shared" si="55"/>
        <v>0</v>
      </c>
      <c r="AB91" s="70">
        <f t="shared" si="55"/>
        <v>0</v>
      </c>
      <c r="AC91" s="70">
        <f t="shared" si="55"/>
        <v>0</v>
      </c>
      <c r="AD91" s="70">
        <f t="shared" si="55"/>
        <v>0</v>
      </c>
      <c r="AE91" s="70">
        <f t="shared" si="55"/>
        <v>0</v>
      </c>
      <c r="AF91" s="70">
        <f t="shared" si="55"/>
        <v>0</v>
      </c>
      <c r="AG91" s="70">
        <f t="shared" si="55"/>
        <v>0</v>
      </c>
      <c r="AH91" s="70">
        <f t="shared" si="55"/>
        <v>0</v>
      </c>
      <c r="AI91" s="74">
        <f>IF(ISERROR(AH91/J91),0,AH91/J91)</f>
        <v>0</v>
      </c>
      <c r="AJ91" s="74">
        <f>IF(ISERROR(AH91/$AH$192),0,AH91/$AH$192)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>
      <c r="A92" s="182" t="s">
        <v>56</v>
      </c>
      <c r="B92" s="183"/>
      <c r="C92" s="183"/>
      <c r="D92" s="183"/>
      <c r="E92" s="184"/>
      <c r="F92" s="17"/>
      <c r="G92" s="18"/>
      <c r="H92" s="19"/>
      <c r="I92" s="19"/>
      <c r="J92" s="7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IF(ISERROR(AH93/$AH$192),"-",AH93/$AH$192)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5" customFormat="1" ht="12.75" hidden="1" customHeight="1" collapsed="1">
      <c r="A103" s="175" t="s">
        <v>57</v>
      </c>
      <c r="B103" s="176"/>
      <c r="C103" s="177"/>
      <c r="D103" s="177"/>
      <c r="E103" s="177"/>
      <c r="F103" s="177"/>
      <c r="G103" s="177"/>
      <c r="H103" s="177"/>
      <c r="I103" s="178"/>
      <c r="J103" s="70">
        <f>SUM(J93:J102)</f>
        <v>0</v>
      </c>
      <c r="K103" s="70">
        <f>SUM(K93:K102)</f>
        <v>0</v>
      </c>
      <c r="L103" s="80"/>
      <c r="M103" s="70">
        <f>SUM(M93:M102)</f>
        <v>0</v>
      </c>
      <c r="N103" s="70">
        <f>SUM(N93:N102)</f>
        <v>0</v>
      </c>
      <c r="O103" s="70">
        <f>SUM(O93:O102)</f>
        <v>0</v>
      </c>
      <c r="P103" s="73"/>
      <c r="Q103" s="81"/>
      <c r="R103" s="70">
        <f t="shared" ref="R103:AH103" si="63">SUM(R93:R102)</f>
        <v>0</v>
      </c>
      <c r="S103" s="70">
        <f t="shared" si="63"/>
        <v>0</v>
      </c>
      <c r="T103" s="70">
        <f t="shared" si="63"/>
        <v>0</v>
      </c>
      <c r="U103" s="70">
        <f t="shared" si="63"/>
        <v>0</v>
      </c>
      <c r="V103" s="70">
        <f t="shared" si="63"/>
        <v>0</v>
      </c>
      <c r="W103" s="70">
        <f t="shared" si="63"/>
        <v>0</v>
      </c>
      <c r="X103" s="70">
        <f t="shared" si="63"/>
        <v>0</v>
      </c>
      <c r="Y103" s="70">
        <f t="shared" si="63"/>
        <v>0</v>
      </c>
      <c r="Z103" s="70">
        <f t="shared" si="63"/>
        <v>0</v>
      </c>
      <c r="AA103" s="70">
        <f t="shared" si="63"/>
        <v>0</v>
      </c>
      <c r="AB103" s="70">
        <f t="shared" si="63"/>
        <v>0</v>
      </c>
      <c r="AC103" s="70">
        <f t="shared" si="63"/>
        <v>0</v>
      </c>
      <c r="AD103" s="70">
        <f t="shared" si="63"/>
        <v>0</v>
      </c>
      <c r="AE103" s="70">
        <f t="shared" si="63"/>
        <v>0</v>
      </c>
      <c r="AF103" s="70">
        <f t="shared" si="63"/>
        <v>0</v>
      </c>
      <c r="AG103" s="70">
        <f t="shared" si="63"/>
        <v>0</v>
      </c>
      <c r="AH103" s="70">
        <f t="shared" si="63"/>
        <v>0</v>
      </c>
      <c r="AI103" s="74">
        <f>IF(ISERROR(AH103/J103),0,AH103/J103)</f>
        <v>0</v>
      </c>
      <c r="AJ103" s="74">
        <f>IF(ISERROR(AH103/$AH$192),0,AH103/$AH$192)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>
      <c r="A104" s="182" t="s">
        <v>58</v>
      </c>
      <c r="B104" s="183"/>
      <c r="C104" s="183"/>
      <c r="D104" s="183"/>
      <c r="E104" s="184"/>
      <c r="F104" s="17"/>
      <c r="G104" s="18"/>
      <c r="H104" s="19"/>
      <c r="I104" s="19"/>
      <c r="J104" s="7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6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IF(ISERROR(AH105/$AH$192),"-",AH105/$AH$192)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5" customFormat="1" ht="12.75" hidden="1" customHeight="1" collapsed="1">
      <c r="A115" s="175" t="s">
        <v>59</v>
      </c>
      <c r="B115" s="176"/>
      <c r="C115" s="177"/>
      <c r="D115" s="177"/>
      <c r="E115" s="177"/>
      <c r="F115" s="177"/>
      <c r="G115" s="177"/>
      <c r="H115" s="177"/>
      <c r="I115" s="178"/>
      <c r="J115" s="70">
        <f>SUM(J105:J114)</f>
        <v>0</v>
      </c>
      <c r="K115" s="70">
        <f>SUM(K105:K114)</f>
        <v>0</v>
      </c>
      <c r="L115" s="80"/>
      <c r="M115" s="70">
        <f>SUM(M105:M114)</f>
        <v>0</v>
      </c>
      <c r="N115" s="70">
        <f>SUM(N105:N114)</f>
        <v>0</v>
      </c>
      <c r="O115" s="70">
        <f>SUM(O105:O114)</f>
        <v>0</v>
      </c>
      <c r="P115" s="73"/>
      <c r="Q115" s="81"/>
      <c r="R115" s="70">
        <f t="shared" ref="R115:AH115" si="71">SUM(R105:R114)</f>
        <v>0</v>
      </c>
      <c r="S115" s="70">
        <f t="shared" si="71"/>
        <v>0</v>
      </c>
      <c r="T115" s="70">
        <f t="shared" si="71"/>
        <v>0</v>
      </c>
      <c r="U115" s="70">
        <f t="shared" si="71"/>
        <v>0</v>
      </c>
      <c r="V115" s="70">
        <f t="shared" si="71"/>
        <v>0</v>
      </c>
      <c r="W115" s="70">
        <f t="shared" si="71"/>
        <v>0</v>
      </c>
      <c r="X115" s="70">
        <f t="shared" si="71"/>
        <v>0</v>
      </c>
      <c r="Y115" s="70">
        <f t="shared" si="71"/>
        <v>0</v>
      </c>
      <c r="Z115" s="70">
        <f t="shared" si="71"/>
        <v>0</v>
      </c>
      <c r="AA115" s="70">
        <f t="shared" si="71"/>
        <v>0</v>
      </c>
      <c r="AB115" s="70">
        <f t="shared" si="71"/>
        <v>0</v>
      </c>
      <c r="AC115" s="70">
        <f t="shared" si="71"/>
        <v>0</v>
      </c>
      <c r="AD115" s="70">
        <f t="shared" si="71"/>
        <v>0</v>
      </c>
      <c r="AE115" s="70">
        <f t="shared" si="71"/>
        <v>0</v>
      </c>
      <c r="AF115" s="70">
        <f t="shared" si="71"/>
        <v>0</v>
      </c>
      <c r="AG115" s="70">
        <f t="shared" si="71"/>
        <v>0</v>
      </c>
      <c r="AH115" s="70">
        <f t="shared" si="71"/>
        <v>0</v>
      </c>
      <c r="AI115" s="74">
        <f>IF(ISERROR(AH115/J115),0,AH115/J115)</f>
        <v>0</v>
      </c>
      <c r="AJ115" s="74">
        <f>IF(ISERROR(AH115/$AH$192),0,AH115/$AH$192)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>
      <c r="A116" s="182" t="s">
        <v>60</v>
      </c>
      <c r="B116" s="183"/>
      <c r="C116" s="183"/>
      <c r="D116" s="183"/>
      <c r="E116" s="184"/>
      <c r="F116" s="17"/>
      <c r="G116" s="18"/>
      <c r="H116" s="19"/>
      <c r="I116" s="19"/>
      <c r="J116" s="7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6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IF(ISERROR(AH117/$AH$192),"-",AH117/$AH$192)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5" customFormat="1" ht="12.75" hidden="1" customHeight="1" collapsed="1">
      <c r="A127" s="175" t="s">
        <v>61</v>
      </c>
      <c r="B127" s="176"/>
      <c r="C127" s="177"/>
      <c r="D127" s="177"/>
      <c r="E127" s="177"/>
      <c r="F127" s="177"/>
      <c r="G127" s="177"/>
      <c r="H127" s="177"/>
      <c r="I127" s="178"/>
      <c r="J127" s="70">
        <f>SUM(J117:J126)</f>
        <v>0</v>
      </c>
      <c r="K127" s="70">
        <f>SUM(K117:K126)</f>
        <v>0</v>
      </c>
      <c r="L127" s="80"/>
      <c r="M127" s="70">
        <f>SUM(M117:M126)</f>
        <v>0</v>
      </c>
      <c r="N127" s="70">
        <f>SUM(N117:N126)</f>
        <v>0</v>
      </c>
      <c r="O127" s="70">
        <f>SUM(O117:O126)</f>
        <v>0</v>
      </c>
      <c r="P127" s="73"/>
      <c r="Q127" s="81"/>
      <c r="R127" s="70">
        <f t="shared" ref="R127:AH127" si="79">SUM(R117:R126)</f>
        <v>0</v>
      </c>
      <c r="S127" s="70">
        <f t="shared" si="79"/>
        <v>0</v>
      </c>
      <c r="T127" s="70">
        <f t="shared" si="79"/>
        <v>0</v>
      </c>
      <c r="U127" s="70">
        <f t="shared" si="79"/>
        <v>0</v>
      </c>
      <c r="V127" s="70">
        <f t="shared" si="79"/>
        <v>0</v>
      </c>
      <c r="W127" s="70">
        <f t="shared" si="79"/>
        <v>0</v>
      </c>
      <c r="X127" s="70">
        <f t="shared" si="79"/>
        <v>0</v>
      </c>
      <c r="Y127" s="70">
        <f t="shared" si="79"/>
        <v>0</v>
      </c>
      <c r="Z127" s="70">
        <f t="shared" si="79"/>
        <v>0</v>
      </c>
      <c r="AA127" s="70">
        <f t="shared" si="79"/>
        <v>0</v>
      </c>
      <c r="AB127" s="70">
        <f t="shared" si="79"/>
        <v>0</v>
      </c>
      <c r="AC127" s="70">
        <f t="shared" si="79"/>
        <v>0</v>
      </c>
      <c r="AD127" s="70">
        <f t="shared" si="79"/>
        <v>0</v>
      </c>
      <c r="AE127" s="70">
        <f t="shared" si="79"/>
        <v>0</v>
      </c>
      <c r="AF127" s="70">
        <f t="shared" si="79"/>
        <v>0</v>
      </c>
      <c r="AG127" s="70">
        <f t="shared" si="79"/>
        <v>0</v>
      </c>
      <c r="AH127" s="70">
        <f t="shared" si="79"/>
        <v>0</v>
      </c>
      <c r="AI127" s="74">
        <f>IF(ISERROR(AH127/J127),0,AH127/J127)</f>
        <v>0</v>
      </c>
      <c r="AJ127" s="74">
        <f>IF(ISERROR(AH127/$AH$192),0,AH127/$AH$192)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>
      <c r="A128" s="182" t="s">
        <v>62</v>
      </c>
      <c r="B128" s="183"/>
      <c r="C128" s="183"/>
      <c r="D128" s="183"/>
      <c r="E128" s="184"/>
      <c r="F128" s="17"/>
      <c r="G128" s="18"/>
      <c r="H128" s="19"/>
      <c r="I128" s="19"/>
      <c r="J128" s="7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IF(ISERROR(AH129/$AH$192),"-",AH129/$AH$192)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5" customFormat="1" ht="12.75" hidden="1" customHeight="1" collapsed="1">
      <c r="A139" s="185" t="s">
        <v>63</v>
      </c>
      <c r="B139" s="185"/>
      <c r="C139" s="185"/>
      <c r="D139" s="185"/>
      <c r="E139" s="185"/>
      <c r="F139" s="185"/>
      <c r="G139" s="185"/>
      <c r="H139" s="185"/>
      <c r="I139" s="185"/>
      <c r="J139" s="70">
        <v>0</v>
      </c>
      <c r="K139" s="70">
        <v>0</v>
      </c>
      <c r="L139" s="80"/>
      <c r="M139" s="70">
        <f>SUM(M129:M138)</f>
        <v>0</v>
      </c>
      <c r="N139" s="70">
        <f>SUM(N129:N138)</f>
        <v>0</v>
      </c>
      <c r="O139" s="70">
        <f>SUM(O129:O138)</f>
        <v>0</v>
      </c>
      <c r="P139" s="73"/>
      <c r="Q139" s="81"/>
      <c r="R139" s="70">
        <f t="shared" ref="R139:AH139" si="87">SUM(R129:R138)</f>
        <v>0</v>
      </c>
      <c r="S139" s="70">
        <f t="shared" si="87"/>
        <v>0</v>
      </c>
      <c r="T139" s="70">
        <f t="shared" si="87"/>
        <v>0</v>
      </c>
      <c r="U139" s="70">
        <f t="shared" si="87"/>
        <v>0</v>
      </c>
      <c r="V139" s="70">
        <f t="shared" si="87"/>
        <v>0</v>
      </c>
      <c r="W139" s="70">
        <f t="shared" si="87"/>
        <v>0</v>
      </c>
      <c r="X139" s="70">
        <f t="shared" si="87"/>
        <v>0</v>
      </c>
      <c r="Y139" s="70">
        <f t="shared" si="87"/>
        <v>0</v>
      </c>
      <c r="Z139" s="70">
        <f t="shared" si="87"/>
        <v>0</v>
      </c>
      <c r="AA139" s="70">
        <f t="shared" si="87"/>
        <v>0</v>
      </c>
      <c r="AB139" s="70">
        <f t="shared" si="87"/>
        <v>0</v>
      </c>
      <c r="AC139" s="70">
        <f t="shared" si="87"/>
        <v>0</v>
      </c>
      <c r="AD139" s="70">
        <f t="shared" si="87"/>
        <v>0</v>
      </c>
      <c r="AE139" s="70">
        <f t="shared" si="87"/>
        <v>0</v>
      </c>
      <c r="AF139" s="70">
        <f t="shared" si="87"/>
        <v>0</v>
      </c>
      <c r="AG139" s="70">
        <f t="shared" si="87"/>
        <v>0</v>
      </c>
      <c r="AH139" s="70">
        <f t="shared" si="87"/>
        <v>0</v>
      </c>
      <c r="AI139" s="74">
        <f>IF(ISERROR(AH139/J139),0,AH139/J139)</f>
        <v>0</v>
      </c>
      <c r="AJ139" s="74">
        <f>IF(ISERROR(AH139/$AH$192),0,AH139/$AH$192)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>
      <c r="A140" s="186" t="s">
        <v>64</v>
      </c>
      <c r="B140" s="187"/>
      <c r="C140" s="187"/>
      <c r="D140" s="187"/>
      <c r="E140" s="188"/>
      <c r="F140" s="42"/>
      <c r="G140" s="43"/>
      <c r="H140" s="44"/>
      <c r="I140" s="44"/>
      <c r="J140" s="7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IF(ISERROR(AH141/$AH$192),"-",AH141/$AH$192)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5" customFormat="1" ht="12.75" hidden="1" customHeight="1" collapsed="1">
      <c r="A151" s="175" t="s">
        <v>65</v>
      </c>
      <c r="B151" s="177"/>
      <c r="C151" s="177"/>
      <c r="D151" s="177"/>
      <c r="E151" s="177"/>
      <c r="F151" s="177"/>
      <c r="G151" s="177"/>
      <c r="H151" s="177"/>
      <c r="I151" s="178"/>
      <c r="J151" s="70">
        <f>SUM(J141:J150)</f>
        <v>0</v>
      </c>
      <c r="K151" s="70">
        <f>SUM(K141:K150)</f>
        <v>0</v>
      </c>
      <c r="L151" s="80"/>
      <c r="M151" s="70">
        <f>SUM(M141:M150)</f>
        <v>0</v>
      </c>
      <c r="N151" s="70">
        <f>SUM(N141:N150)</f>
        <v>0</v>
      </c>
      <c r="O151" s="70">
        <f>SUM(O141:O150)</f>
        <v>0</v>
      </c>
      <c r="P151" s="73"/>
      <c r="Q151" s="81"/>
      <c r="R151" s="70">
        <f t="shared" ref="R151:AH151" si="95">SUM(R141:R150)</f>
        <v>0</v>
      </c>
      <c r="S151" s="70">
        <f t="shared" si="95"/>
        <v>0</v>
      </c>
      <c r="T151" s="70">
        <f t="shared" si="95"/>
        <v>0</v>
      </c>
      <c r="U151" s="70">
        <f t="shared" si="95"/>
        <v>0</v>
      </c>
      <c r="V151" s="70">
        <f t="shared" si="95"/>
        <v>0</v>
      </c>
      <c r="W151" s="70">
        <f t="shared" si="95"/>
        <v>0</v>
      </c>
      <c r="X151" s="70">
        <f t="shared" si="95"/>
        <v>0</v>
      </c>
      <c r="Y151" s="70">
        <f t="shared" si="95"/>
        <v>0</v>
      </c>
      <c r="Z151" s="70">
        <f t="shared" si="95"/>
        <v>0</v>
      </c>
      <c r="AA151" s="70">
        <f t="shared" si="95"/>
        <v>0</v>
      </c>
      <c r="AB151" s="70">
        <f t="shared" si="95"/>
        <v>0</v>
      </c>
      <c r="AC151" s="70">
        <f t="shared" si="95"/>
        <v>0</v>
      </c>
      <c r="AD151" s="70">
        <f t="shared" si="95"/>
        <v>0</v>
      </c>
      <c r="AE151" s="70">
        <f t="shared" si="95"/>
        <v>0</v>
      </c>
      <c r="AF151" s="70">
        <f t="shared" si="95"/>
        <v>0</v>
      </c>
      <c r="AG151" s="70">
        <f t="shared" si="95"/>
        <v>0</v>
      </c>
      <c r="AH151" s="70">
        <f t="shared" si="95"/>
        <v>0</v>
      </c>
      <c r="AI151" s="74">
        <f>IF(ISERROR(AH151/J151),0,AH151/J151)</f>
        <v>0</v>
      </c>
      <c r="AJ151" s="74">
        <f>IF(ISERROR(AH151/$AH$192),0,AH151/$AH$192)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>
      <c r="A152" s="182" t="s">
        <v>66</v>
      </c>
      <c r="B152" s="183"/>
      <c r="C152" s="183"/>
      <c r="D152" s="183"/>
      <c r="E152" s="184"/>
      <c r="F152" s="17"/>
      <c r="G152" s="18"/>
      <c r="H152" s="19"/>
      <c r="I152" s="19"/>
      <c r="J152" s="7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IF(ISERROR(AH153/$AH$192),"-",AH153/$AH$192)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5" customFormat="1" ht="12.75" hidden="1" customHeight="1" collapsed="1">
      <c r="A163" s="175" t="s">
        <v>67</v>
      </c>
      <c r="B163" s="177"/>
      <c r="C163" s="177"/>
      <c r="D163" s="177"/>
      <c r="E163" s="177"/>
      <c r="F163" s="177"/>
      <c r="G163" s="177"/>
      <c r="H163" s="177"/>
      <c r="I163" s="178"/>
      <c r="J163" s="70">
        <f>SUM(J153:J162)</f>
        <v>0</v>
      </c>
      <c r="K163" s="70">
        <f>SUM(K153:K162)</f>
        <v>0</v>
      </c>
      <c r="L163" s="80"/>
      <c r="M163" s="70">
        <f>SUM(M153:M162)</f>
        <v>0</v>
      </c>
      <c r="N163" s="70">
        <f>SUM(N153:N162)</f>
        <v>0</v>
      </c>
      <c r="O163" s="70">
        <f>SUM(O153:O162)</f>
        <v>0</v>
      </c>
      <c r="P163" s="73"/>
      <c r="Q163" s="81"/>
      <c r="R163" s="70">
        <f t="shared" ref="R163:AH163" si="103">SUM(R153:R162)</f>
        <v>0</v>
      </c>
      <c r="S163" s="70">
        <f t="shared" si="103"/>
        <v>0</v>
      </c>
      <c r="T163" s="70">
        <f t="shared" si="103"/>
        <v>0</v>
      </c>
      <c r="U163" s="70">
        <f t="shared" si="103"/>
        <v>0</v>
      </c>
      <c r="V163" s="70">
        <f t="shared" si="103"/>
        <v>0</v>
      </c>
      <c r="W163" s="70">
        <f t="shared" si="103"/>
        <v>0</v>
      </c>
      <c r="X163" s="70">
        <f t="shared" si="103"/>
        <v>0</v>
      </c>
      <c r="Y163" s="70">
        <f t="shared" si="103"/>
        <v>0</v>
      </c>
      <c r="Z163" s="70">
        <f t="shared" si="103"/>
        <v>0</v>
      </c>
      <c r="AA163" s="70">
        <f t="shared" si="103"/>
        <v>0</v>
      </c>
      <c r="AB163" s="70">
        <f t="shared" si="103"/>
        <v>0</v>
      </c>
      <c r="AC163" s="70">
        <f t="shared" si="103"/>
        <v>0</v>
      </c>
      <c r="AD163" s="70">
        <f t="shared" si="103"/>
        <v>0</v>
      </c>
      <c r="AE163" s="70">
        <f t="shared" si="103"/>
        <v>0</v>
      </c>
      <c r="AF163" s="70">
        <f t="shared" si="103"/>
        <v>0</v>
      </c>
      <c r="AG163" s="70">
        <f t="shared" si="103"/>
        <v>0</v>
      </c>
      <c r="AH163" s="70">
        <f t="shared" si="103"/>
        <v>0</v>
      </c>
      <c r="AI163" s="74">
        <f>IF(ISERROR(AH163/J163),0,AH163/J163)</f>
        <v>0</v>
      </c>
      <c r="AJ163" s="74">
        <f>IF(ISERROR(AH163/$AH$192),0,AH163/$AH$192)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>
      <c r="A164" s="182" t="s">
        <v>68</v>
      </c>
      <c r="B164" s="183"/>
      <c r="C164" s="183"/>
      <c r="D164" s="183"/>
      <c r="E164" s="184"/>
      <c r="F164" s="17"/>
      <c r="G164" s="18"/>
      <c r="H164" s="19"/>
      <c r="I164" s="19"/>
      <c r="J164" s="7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IF(ISERROR(AH165/$AH$192),"-",AH165/$AH$192)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5" customFormat="1" ht="12.75" hidden="1" customHeight="1" collapsed="1">
      <c r="A175" s="175" t="s">
        <v>69</v>
      </c>
      <c r="B175" s="177"/>
      <c r="C175" s="177"/>
      <c r="D175" s="177"/>
      <c r="E175" s="177"/>
      <c r="F175" s="177"/>
      <c r="G175" s="177"/>
      <c r="H175" s="177"/>
      <c r="I175" s="178"/>
      <c r="J175" s="70">
        <f>SUM(J165:J174)</f>
        <v>0</v>
      </c>
      <c r="K175" s="70">
        <f>SUM(K165:K174)</f>
        <v>0</v>
      </c>
      <c r="L175" s="80"/>
      <c r="M175" s="70">
        <f>SUM(M165:M174)</f>
        <v>0</v>
      </c>
      <c r="N175" s="70">
        <f>SUM(N165:N174)</f>
        <v>0</v>
      </c>
      <c r="O175" s="70">
        <f>SUM(O165:O174)</f>
        <v>0</v>
      </c>
      <c r="P175" s="73"/>
      <c r="Q175" s="81"/>
      <c r="R175" s="70">
        <f t="shared" ref="R175:AH175" si="111">SUM(R165:R174)</f>
        <v>0</v>
      </c>
      <c r="S175" s="70">
        <f t="shared" si="111"/>
        <v>0</v>
      </c>
      <c r="T175" s="70">
        <f t="shared" si="111"/>
        <v>0</v>
      </c>
      <c r="U175" s="70">
        <f t="shared" si="111"/>
        <v>0</v>
      </c>
      <c r="V175" s="70">
        <f t="shared" si="111"/>
        <v>0</v>
      </c>
      <c r="W175" s="70">
        <f t="shared" si="111"/>
        <v>0</v>
      </c>
      <c r="X175" s="70">
        <f t="shared" si="111"/>
        <v>0</v>
      </c>
      <c r="Y175" s="70">
        <f t="shared" si="111"/>
        <v>0</v>
      </c>
      <c r="Z175" s="70">
        <f t="shared" si="111"/>
        <v>0</v>
      </c>
      <c r="AA175" s="70">
        <f t="shared" si="111"/>
        <v>0</v>
      </c>
      <c r="AB175" s="70">
        <f t="shared" si="111"/>
        <v>0</v>
      </c>
      <c r="AC175" s="70">
        <f t="shared" si="111"/>
        <v>0</v>
      </c>
      <c r="AD175" s="70">
        <f t="shared" si="111"/>
        <v>0</v>
      </c>
      <c r="AE175" s="70">
        <f t="shared" si="111"/>
        <v>0</v>
      </c>
      <c r="AF175" s="70">
        <f t="shared" si="111"/>
        <v>0</v>
      </c>
      <c r="AG175" s="70">
        <f t="shared" si="111"/>
        <v>0</v>
      </c>
      <c r="AH175" s="70">
        <f t="shared" si="111"/>
        <v>0</v>
      </c>
      <c r="AI175" s="74">
        <f>IF(ISERROR(AH175/J175),0,AH175/J175)</f>
        <v>0</v>
      </c>
      <c r="AJ175" s="74">
        <f>IF(ISERROR(AH175/$AH$192),0,AH175/$AH$192)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>
      <c r="A176" s="182" t="s">
        <v>70</v>
      </c>
      <c r="B176" s="183"/>
      <c r="C176" s="183"/>
      <c r="D176" s="183"/>
      <c r="E176" s="184"/>
      <c r="F176" s="17"/>
      <c r="G176" s="18"/>
      <c r="H176" s="19"/>
      <c r="I176" s="19"/>
      <c r="J176" s="7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IF(ISERROR(AH177/$AH$192),"-",AH177/$AH$192)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5" customFormat="1" ht="12.75" hidden="1" customHeight="1" collapsed="1">
      <c r="A187" s="175" t="s">
        <v>71</v>
      </c>
      <c r="B187" s="177"/>
      <c r="C187" s="177"/>
      <c r="D187" s="177"/>
      <c r="E187" s="177"/>
      <c r="F187" s="177"/>
      <c r="G187" s="177"/>
      <c r="H187" s="177"/>
      <c r="I187" s="178"/>
      <c r="J187" s="70">
        <f>SUM(J177:J186)</f>
        <v>0</v>
      </c>
      <c r="K187" s="70">
        <f>SUM(K177:K186)</f>
        <v>0</v>
      </c>
      <c r="L187" s="80"/>
      <c r="M187" s="70">
        <f>SUM(M177:M186)</f>
        <v>0</v>
      </c>
      <c r="N187" s="70">
        <f>SUM(N177:N186)</f>
        <v>0</v>
      </c>
      <c r="O187" s="70">
        <f>SUM(O177:O186)</f>
        <v>0</v>
      </c>
      <c r="P187" s="73"/>
      <c r="Q187" s="81"/>
      <c r="R187" s="70">
        <f t="shared" ref="R187:AH187" si="119">SUM(R177:R186)</f>
        <v>0</v>
      </c>
      <c r="S187" s="70">
        <f t="shared" si="119"/>
        <v>0</v>
      </c>
      <c r="T187" s="70">
        <f t="shared" si="119"/>
        <v>0</v>
      </c>
      <c r="U187" s="70">
        <f t="shared" si="119"/>
        <v>0</v>
      </c>
      <c r="V187" s="70">
        <f t="shared" si="119"/>
        <v>0</v>
      </c>
      <c r="W187" s="70">
        <f t="shared" si="119"/>
        <v>0</v>
      </c>
      <c r="X187" s="70">
        <f t="shared" si="119"/>
        <v>0</v>
      </c>
      <c r="Y187" s="70">
        <f t="shared" si="119"/>
        <v>0</v>
      </c>
      <c r="Z187" s="70">
        <f t="shared" si="119"/>
        <v>0</v>
      </c>
      <c r="AA187" s="70">
        <f t="shared" si="119"/>
        <v>0</v>
      </c>
      <c r="AB187" s="70">
        <f t="shared" si="119"/>
        <v>0</v>
      </c>
      <c r="AC187" s="70">
        <f t="shared" si="119"/>
        <v>0</v>
      </c>
      <c r="AD187" s="70">
        <f t="shared" si="119"/>
        <v>0</v>
      </c>
      <c r="AE187" s="70">
        <f t="shared" si="119"/>
        <v>0</v>
      </c>
      <c r="AF187" s="70">
        <f t="shared" si="119"/>
        <v>0</v>
      </c>
      <c r="AG187" s="70">
        <f t="shared" si="119"/>
        <v>0</v>
      </c>
      <c r="AH187" s="70">
        <f t="shared" si="119"/>
        <v>0</v>
      </c>
      <c r="AI187" s="74">
        <f>IF(ISERROR(AH187/J187),0,AH187/J187)</f>
        <v>0</v>
      </c>
      <c r="AJ187" s="74">
        <f>IF(ISERROR(AH187/$AH$192),0,AH187/$AH$192)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136" t="s">
        <v>72</v>
      </c>
      <c r="B188" s="137"/>
      <c r="C188" s="137"/>
      <c r="D188" s="137"/>
      <c r="E188" s="138"/>
      <c r="F188" s="17"/>
      <c r="G188" s="18"/>
      <c r="H188" s="19"/>
      <c r="I188" s="19"/>
      <c r="J188" s="160">
        <v>3241661000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8.25" outlineLevel="1">
      <c r="A189" s="25">
        <v>1</v>
      </c>
      <c r="B189" s="26"/>
      <c r="C189" s="88" t="s">
        <v>171</v>
      </c>
      <c r="D189" s="89">
        <v>42760</v>
      </c>
      <c r="E189" s="87" t="s">
        <v>101</v>
      </c>
      <c r="F189" s="29" t="s">
        <v>149</v>
      </c>
      <c r="G189" s="53" t="s">
        <v>150</v>
      </c>
      <c r="H189" s="89"/>
      <c r="I189" s="89">
        <v>43100</v>
      </c>
      <c r="J189" s="191"/>
      <c r="K189" s="52">
        <v>780000000</v>
      </c>
      <c r="L189" s="87"/>
      <c r="M189" s="31"/>
      <c r="N189" s="31"/>
      <c r="O189" s="31"/>
      <c r="P189" s="29"/>
      <c r="Q189" s="29"/>
      <c r="R189" s="31"/>
      <c r="S189" s="31">
        <v>390000000</v>
      </c>
      <c r="T189" s="31"/>
      <c r="U189" s="32">
        <f>SUM(R189:T189)</f>
        <v>390000000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 t="shared" ref="AH189" si="120">SUM(U189,Y189,AC189,AG189)</f>
        <v>390000000</v>
      </c>
      <c r="AI189" s="33">
        <f>IF(ISERROR(AH189/J187),0,AH189/J187)</f>
        <v>0</v>
      </c>
      <c r="AJ189" s="34">
        <f>IF(ISERROR(AH189/$AH$192),"-",AH189/$AH$192)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ht="25.5" outlineLevel="1">
      <c r="A190" s="25">
        <v>2</v>
      </c>
      <c r="B190" s="26"/>
      <c r="C190" s="88"/>
      <c r="D190" s="89"/>
      <c r="E190" s="87" t="s">
        <v>101</v>
      </c>
      <c r="F190" s="29" t="s">
        <v>167</v>
      </c>
      <c r="G190" s="53" t="s">
        <v>150</v>
      </c>
      <c r="H190" s="89"/>
      <c r="I190" s="89"/>
      <c r="J190" s="161"/>
      <c r="K190" s="52">
        <v>30000000</v>
      </c>
      <c r="L190" s="87"/>
      <c r="M190" s="31"/>
      <c r="N190" s="31"/>
      <c r="O190" s="31"/>
      <c r="P190" s="29"/>
      <c r="Q190" s="29"/>
      <c r="R190" s="31"/>
      <c r="S190" s="31"/>
      <c r="T190" s="31"/>
      <c r="U190" s="32">
        <f>SUM(R190:T190)</f>
        <v>0</v>
      </c>
      <c r="V190" s="31"/>
      <c r="W190" s="31"/>
      <c r="X190" s="31"/>
      <c r="Y190" s="32">
        <f>SUM(V190:X190)</f>
        <v>0</v>
      </c>
      <c r="Z190" s="31"/>
      <c r="AA190" s="31"/>
      <c r="AB190" s="31"/>
      <c r="AC190" s="32">
        <f>SUM(Z190:AB190)</f>
        <v>0</v>
      </c>
      <c r="AD190" s="31"/>
      <c r="AE190" s="31">
        <v>0</v>
      </c>
      <c r="AF190" s="31">
        <v>0</v>
      </c>
      <c r="AG190" s="32">
        <f>SUM(AD190:AF190)</f>
        <v>0</v>
      </c>
      <c r="AH190" s="32">
        <f t="shared" ref="AH190" si="121">SUM(U190,Y190,AC190,AG190)</f>
        <v>0</v>
      </c>
      <c r="AI190" s="33">
        <f>IF(ISERROR(AH190/J188),0,AH190/J188)</f>
        <v>0</v>
      </c>
      <c r="AJ190" s="34">
        <f>IF(ISERROR(AH190/$AH$192),"-",AH190/$AH$192)</f>
        <v>0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5" customFormat="1">
      <c r="A191" s="139" t="s">
        <v>73</v>
      </c>
      <c r="B191" s="140"/>
      <c r="C191" s="140"/>
      <c r="D191" s="140"/>
      <c r="E191" s="140"/>
      <c r="F191" s="140"/>
      <c r="G191" s="140"/>
      <c r="H191" s="140"/>
      <c r="I191" s="141"/>
      <c r="J191" s="114">
        <f>J188</f>
        <v>3241661000</v>
      </c>
      <c r="K191" s="114">
        <f>SUM(K189:K190)</f>
        <v>810000000</v>
      </c>
      <c r="L191" s="127"/>
      <c r="M191" s="114">
        <f>SUM(M190:M190)</f>
        <v>0</v>
      </c>
      <c r="N191" s="114">
        <f>SUM(N190:N190)</f>
        <v>0</v>
      </c>
      <c r="O191" s="114">
        <f>SUM(O190:O190)</f>
        <v>0</v>
      </c>
      <c r="P191" s="116"/>
      <c r="Q191" s="117"/>
      <c r="R191" s="114">
        <f t="shared" ref="R191:AG191" si="122">SUM(R190:R190)</f>
        <v>0</v>
      </c>
      <c r="S191" s="114">
        <f t="shared" si="122"/>
        <v>0</v>
      </c>
      <c r="T191" s="114">
        <f>SUM(T189:T190)</f>
        <v>0</v>
      </c>
      <c r="U191" s="114">
        <f>SUM(U189:U190)</f>
        <v>390000000</v>
      </c>
      <c r="V191" s="114">
        <f t="shared" si="122"/>
        <v>0</v>
      </c>
      <c r="W191" s="114">
        <f t="shared" si="122"/>
        <v>0</v>
      </c>
      <c r="X191" s="114">
        <f t="shared" si="122"/>
        <v>0</v>
      </c>
      <c r="Y191" s="114">
        <f t="shared" si="122"/>
        <v>0</v>
      </c>
      <c r="Z191" s="114">
        <f t="shared" si="122"/>
        <v>0</v>
      </c>
      <c r="AA191" s="114">
        <f t="shared" si="122"/>
        <v>0</v>
      </c>
      <c r="AB191" s="114">
        <f t="shared" si="122"/>
        <v>0</v>
      </c>
      <c r="AC191" s="114">
        <f t="shared" si="122"/>
        <v>0</v>
      </c>
      <c r="AD191" s="114">
        <f t="shared" si="122"/>
        <v>0</v>
      </c>
      <c r="AE191" s="114">
        <f t="shared" si="122"/>
        <v>0</v>
      </c>
      <c r="AF191" s="114">
        <f t="shared" si="122"/>
        <v>0</v>
      </c>
      <c r="AG191" s="114">
        <f t="shared" si="122"/>
        <v>0</v>
      </c>
      <c r="AH191" s="114">
        <f>SUM(AH189:AH190)</f>
        <v>390000000</v>
      </c>
      <c r="AI191" s="118">
        <f>IF(ISERROR(AH191/J191),0,AH191/J191)</f>
        <v>0.12030869359874459</v>
      </c>
      <c r="AJ191" s="118">
        <f>IF(ISERROR(AH191/$AH$192),0,AH191/$AH$192)</f>
        <v>1</v>
      </c>
      <c r="AK191" s="12"/>
      <c r="AL191" s="12"/>
      <c r="AM191" s="12"/>
      <c r="AN191" s="12"/>
      <c r="AO191" s="12"/>
      <c r="AP191" s="12"/>
      <c r="AQ191" s="12"/>
      <c r="AR191" s="12"/>
    </row>
    <row r="192" spans="1:44" s="71" customFormat="1" ht="15" customHeight="1">
      <c r="A192" s="142" t="str">
        <f>"TOTAL ASIG."&amp;" "&amp;$A$5</f>
        <v>TOTAL ASIG. 24-03-344 "Programa de Apoyo a Familias para el Autoconsumo"</v>
      </c>
      <c r="B192" s="143"/>
      <c r="C192" s="143"/>
      <c r="D192" s="143"/>
      <c r="E192" s="143"/>
      <c r="F192" s="143"/>
      <c r="G192" s="143"/>
      <c r="H192" s="143"/>
      <c r="I192" s="144"/>
      <c r="J192" s="119">
        <f>SUM(J19,J31,J43,J55,J67,J79,J91,J103,J115,J127,J139,J151,J163,J175,J187,J191)</f>
        <v>3241661000</v>
      </c>
      <c r="K192" s="119">
        <f>+K19+K31+K43+K55+K67+K79+K91+K103+K115+K127+K139+K151+K187+K163+K175+K191</f>
        <v>810000000</v>
      </c>
      <c r="L192" s="120"/>
      <c r="M192" s="119">
        <f>+M19+M31+M43+M55+M67+M79+M91+M103+M115+M127+M139+M151+M187+M163+M175+M191</f>
        <v>0</v>
      </c>
      <c r="N192" s="119">
        <f>+N19+N31+N43+N55+N67+N79+N91+N103+N115+N127+N139+N151+N187+N163+N175+N191</f>
        <v>0</v>
      </c>
      <c r="O192" s="119">
        <f>+O19+O31+O43+O55+O67+O79+O91+O103+O115+O127+O139+O151+O187+O163+O175+O191</f>
        <v>0</v>
      </c>
      <c r="P192" s="121"/>
      <c r="Q192" s="128"/>
      <c r="R192" s="119">
        <f t="shared" ref="R192:AH192" si="123">+R19+R31+R43+R55+R67+R79+R91+R103+R115+R127+R139+R151+R187+R163+R175+R191</f>
        <v>0</v>
      </c>
      <c r="S192" s="119">
        <f t="shared" si="123"/>
        <v>0</v>
      </c>
      <c r="T192" s="119">
        <f t="shared" si="123"/>
        <v>0</v>
      </c>
      <c r="U192" s="119">
        <f t="shared" si="123"/>
        <v>390000000</v>
      </c>
      <c r="V192" s="119">
        <f t="shared" si="123"/>
        <v>0</v>
      </c>
      <c r="W192" s="119">
        <f t="shared" si="123"/>
        <v>0</v>
      </c>
      <c r="X192" s="119">
        <f t="shared" si="123"/>
        <v>0</v>
      </c>
      <c r="Y192" s="119">
        <f t="shared" si="123"/>
        <v>0</v>
      </c>
      <c r="Z192" s="119">
        <f t="shared" si="123"/>
        <v>0</v>
      </c>
      <c r="AA192" s="119">
        <f t="shared" si="123"/>
        <v>0</v>
      </c>
      <c r="AB192" s="119">
        <f t="shared" si="123"/>
        <v>0</v>
      </c>
      <c r="AC192" s="119">
        <f t="shared" si="123"/>
        <v>0</v>
      </c>
      <c r="AD192" s="119">
        <f t="shared" si="123"/>
        <v>0</v>
      </c>
      <c r="AE192" s="119">
        <f t="shared" si="123"/>
        <v>0</v>
      </c>
      <c r="AF192" s="119">
        <f t="shared" si="123"/>
        <v>0</v>
      </c>
      <c r="AG192" s="119">
        <f t="shared" si="123"/>
        <v>0</v>
      </c>
      <c r="AH192" s="119">
        <f t="shared" si="123"/>
        <v>390000000</v>
      </c>
      <c r="AI192" s="123">
        <f>IF(ISERROR(AH192/J192),0,AH192/J192)</f>
        <v>0.12030869359874459</v>
      </c>
      <c r="AJ192" s="123">
        <f>IF(ISERROR(AH192/$AH$192),0,AH192/$AH$192)</f>
        <v>1</v>
      </c>
      <c r="AK192" s="15"/>
      <c r="AL192" s="15"/>
      <c r="AM192" s="15"/>
      <c r="AN192" s="15"/>
      <c r="AO192" s="15"/>
      <c r="AP192" s="15"/>
      <c r="AQ192" s="15"/>
      <c r="AR192" s="15"/>
    </row>
    <row r="193" spans="1:44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  <c r="AK194" s="12"/>
      <c r="AL194" s="12"/>
      <c r="AM194" s="12"/>
      <c r="AN194" s="12"/>
      <c r="AO194" s="12"/>
      <c r="AP194" s="12"/>
      <c r="AQ194" s="12"/>
      <c r="AR194" s="12"/>
    </row>
    <row r="195" spans="1:44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</row>
    <row r="196" spans="1:44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  <c r="AK196" s="12"/>
      <c r="AL196" s="12"/>
      <c r="AM196" s="12"/>
      <c r="AN196" s="12"/>
      <c r="AO196" s="12"/>
      <c r="AP196" s="12"/>
      <c r="AQ196" s="12"/>
      <c r="AR196" s="12"/>
    </row>
    <row r="197" spans="1:44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  <row r="209" spans="1:32">
      <c r="A209" s="15"/>
      <c r="J209" s="46"/>
      <c r="R209" s="46"/>
      <c r="S209" s="46"/>
      <c r="T209" s="46"/>
      <c r="V209" s="46"/>
      <c r="W209" s="46"/>
      <c r="X209" s="46"/>
      <c r="Z209" s="46"/>
      <c r="AA209" s="46"/>
      <c r="AB209" s="46"/>
      <c r="AD209" s="46"/>
      <c r="AE209" s="46"/>
      <c r="AF209" s="46"/>
    </row>
  </sheetData>
  <mergeCells count="62">
    <mergeCell ref="A188:E188"/>
    <mergeCell ref="A191:I191"/>
    <mergeCell ref="A192:I192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J188:J190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:D190">
      <formula1>42005</formula1>
    </dataValidation>
    <dataValidation type="decimal" allowBlank="1" showInputMessage="1" showErrorMessage="1" errorTitle="Sólo números" error="Sólo ingresar números sin letras_x000a_" sqref="M117 M189:M190 M59:N66 M106:N114 V189:X190 M118:N126 Z189:AB190 R189:T190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AD189:AF190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 K189:K190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N189:N190 E189:G190 P105:Q114 E93:G102 L93:L102 P93:Q102 E81:G90 L81:L90 P81:Q90 E69:G78 L69:L78 P69:Q78 P45:Q54 C59:C66 N57:N58 L9:L18 P9:Q18 E21:G30 L21:L30 P21:Q30 E33:G42 L33:L42 P33:Q42 E45:G54 L45:L54 P189:Q190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19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3" orientation="landscape" r:id="rId1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zoomScaleNormal="100" workbookViewId="0">
      <selection activeCell="A24" sqref="A24:Y24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+'24-03-344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+'24-03-344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+'24-03-344 Ind. Proy'!A5:U5</f>
        <v>24-03-344 "Programa de Apoyo a Familias para el Autoconsumo"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26" t="s">
        <v>25</v>
      </c>
      <c r="E7" s="126" t="s">
        <v>26</v>
      </c>
      <c r="F7" s="126" t="s">
        <v>27</v>
      </c>
      <c r="G7" s="126" t="s">
        <v>28</v>
      </c>
      <c r="H7" s="126" t="s">
        <v>29</v>
      </c>
      <c r="I7" s="126" t="s">
        <v>30</v>
      </c>
      <c r="J7" s="159"/>
      <c r="K7" s="126" t="s">
        <v>31</v>
      </c>
      <c r="L7" s="126" t="s">
        <v>32</v>
      </c>
      <c r="M7" s="126" t="s">
        <v>33</v>
      </c>
      <c r="N7" s="159"/>
      <c r="O7" s="126" t="s">
        <v>34</v>
      </c>
      <c r="P7" s="126" t="s">
        <v>35</v>
      </c>
      <c r="Q7" s="126" t="s">
        <v>36</v>
      </c>
      <c r="R7" s="159"/>
      <c r="S7" s="126" t="s">
        <v>37</v>
      </c>
      <c r="T7" s="126" t="s">
        <v>38</v>
      </c>
      <c r="U7" s="126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+'24-03-344 Ind. Proy'!J19</f>
        <v>0</v>
      </c>
      <c r="C8" s="10">
        <f>+'24-03-344 Ind. Proy'!K19</f>
        <v>0</v>
      </c>
      <c r="D8" s="10">
        <f>+'24-03-344 Ind. Proy'!M19</f>
        <v>0</v>
      </c>
      <c r="E8" s="10">
        <f>+'24-03-344 Ind. Proy'!N19</f>
        <v>0</v>
      </c>
      <c r="F8" s="10">
        <f>+'24-03-344 Ind. Proy'!O19</f>
        <v>0</v>
      </c>
      <c r="G8" s="10">
        <f>+'24-03-344 Ind. Proy'!R19</f>
        <v>0</v>
      </c>
      <c r="H8" s="10">
        <f>+'24-03-344 Ind. Proy'!S19</f>
        <v>0</v>
      </c>
      <c r="I8" s="10">
        <f>+'24-03-344 Ind. Proy'!T19</f>
        <v>0</v>
      </c>
      <c r="J8" s="10">
        <f>+'24-03-344 Ind. Proy'!U19</f>
        <v>0</v>
      </c>
      <c r="K8" s="10">
        <f>+'24-03-344 Ind. Proy'!V19</f>
        <v>0</v>
      </c>
      <c r="L8" s="10">
        <f>+'24-03-344 Ind. Proy'!W19</f>
        <v>0</v>
      </c>
      <c r="M8" s="10">
        <f>+'24-03-344 Ind. Proy'!X19</f>
        <v>0</v>
      </c>
      <c r="N8" s="10">
        <f>+'24-03-344 Ind. Proy'!Y19</f>
        <v>0</v>
      </c>
      <c r="O8" s="10">
        <f>+'24-03-344 Ind. Proy'!Z19</f>
        <v>0</v>
      </c>
      <c r="P8" s="10">
        <f>+'24-03-344 Ind. Proy'!AA19</f>
        <v>0</v>
      </c>
      <c r="Q8" s="10">
        <f>+'24-03-344 Ind. Proy'!AB19</f>
        <v>0</v>
      </c>
      <c r="R8" s="10">
        <f>+'24-03-344 Ind. Proy'!AC19</f>
        <v>0</v>
      </c>
      <c r="S8" s="10">
        <f>+'24-03-344 Ind. Proy'!AD19</f>
        <v>0</v>
      </c>
      <c r="T8" s="10">
        <f>+'24-03-344 Ind. Proy'!AE19</f>
        <v>0</v>
      </c>
      <c r="U8" s="10">
        <f>+'24-03-344 Ind. Proy'!AF19</f>
        <v>0</v>
      </c>
      <c r="V8" s="10">
        <f>+'24-03-344 Ind. Proy'!AG19</f>
        <v>0</v>
      </c>
      <c r="W8" s="10">
        <f>+'24-03-344 Ind. Proy'!AH19</f>
        <v>0</v>
      </c>
      <c r="X8" s="49">
        <f>+'24-03-344 Ind. Proy'!AI19</f>
        <v>0</v>
      </c>
      <c r="Y8" s="49">
        <f>+'24-03-344 Ind. Proy'!AJ19</f>
        <v>0</v>
      </c>
    </row>
    <row r="9" spans="1:25" s="45" customFormat="1" ht="24.75" customHeight="1">
      <c r="A9" s="48" t="s">
        <v>44</v>
      </c>
      <c r="B9" s="10">
        <f>+'24-03-344 Ind. Proy'!J31</f>
        <v>0</v>
      </c>
      <c r="C9" s="10">
        <f>+'24-03-344 Ind. Proy'!K31</f>
        <v>0</v>
      </c>
      <c r="D9" s="10">
        <f>+'24-03-344 Ind. Proy'!M31</f>
        <v>0</v>
      </c>
      <c r="E9" s="10">
        <f>+'24-03-344 Ind. Proy'!N31</f>
        <v>0</v>
      </c>
      <c r="F9" s="10">
        <f>+'24-03-344 Ind. Proy'!O31</f>
        <v>0</v>
      </c>
      <c r="G9" s="10">
        <f>+'24-03-344 Ind. Proy'!R31</f>
        <v>0</v>
      </c>
      <c r="H9" s="10">
        <f>+'24-03-344 Ind. Proy'!S31</f>
        <v>0</v>
      </c>
      <c r="I9" s="10">
        <f>+'24-03-344 Ind. Proy'!T31</f>
        <v>0</v>
      </c>
      <c r="J9" s="10">
        <f>+'24-03-344 Ind. Proy'!U31</f>
        <v>0</v>
      </c>
      <c r="K9" s="10">
        <f>+'24-03-344 Ind. Proy'!V31</f>
        <v>0</v>
      </c>
      <c r="L9" s="10">
        <f>+'24-03-344 Ind. Proy'!W31</f>
        <v>0</v>
      </c>
      <c r="M9" s="10">
        <f>+'24-03-344 Ind. Proy'!X31</f>
        <v>0</v>
      </c>
      <c r="N9" s="10">
        <f>+'24-03-344 Ind. Proy'!Y31</f>
        <v>0</v>
      </c>
      <c r="O9" s="10">
        <f>+'24-03-344 Ind. Proy'!Z31</f>
        <v>0</v>
      </c>
      <c r="P9" s="10">
        <f>+'24-03-344 Ind. Proy'!AA31</f>
        <v>0</v>
      </c>
      <c r="Q9" s="10">
        <f>+'24-03-344 Ind. Proy'!AB31</f>
        <v>0</v>
      </c>
      <c r="R9" s="10">
        <f>+'24-03-344 Ind. Proy'!AC31</f>
        <v>0</v>
      </c>
      <c r="S9" s="10">
        <f>+'24-03-344 Ind. Proy'!AD31</f>
        <v>0</v>
      </c>
      <c r="T9" s="10">
        <f>+'24-03-344 Ind. Proy'!AE31</f>
        <v>0</v>
      </c>
      <c r="U9" s="10">
        <f>+'24-03-344 Ind. Proy'!AF31</f>
        <v>0</v>
      </c>
      <c r="V9" s="10">
        <f>+'24-03-344 Ind. Proy'!AG31</f>
        <v>0</v>
      </c>
      <c r="W9" s="10">
        <f>+'24-03-344 Ind. Proy'!AH31</f>
        <v>0</v>
      </c>
      <c r="X9" s="49">
        <f>+'24-03-344 Ind. Proy'!AI31</f>
        <v>0</v>
      </c>
      <c r="Y9" s="49">
        <f>+'24-03-344 Ind. Proy'!AJ31</f>
        <v>0</v>
      </c>
    </row>
    <row r="10" spans="1:25" s="45" customFormat="1" ht="24.75" customHeight="1">
      <c r="A10" s="48" t="s">
        <v>46</v>
      </c>
      <c r="B10" s="10">
        <f>+'24-03-344 Ind. Proy'!J43</f>
        <v>0</v>
      </c>
      <c r="C10" s="10">
        <f>+'24-03-344 Ind. Proy'!K43</f>
        <v>0</v>
      </c>
      <c r="D10" s="10">
        <f>+'24-03-344 Ind. Proy'!M43</f>
        <v>0</v>
      </c>
      <c r="E10" s="10">
        <f>+'24-03-344 Ind. Proy'!N43</f>
        <v>0</v>
      </c>
      <c r="F10" s="10">
        <f>+'24-03-344 Ind. Proy'!O43</f>
        <v>0</v>
      </c>
      <c r="G10" s="10">
        <f>+'24-03-344 Ind. Proy'!R43</f>
        <v>0</v>
      </c>
      <c r="H10" s="10">
        <f>+'24-03-344 Ind. Proy'!S43</f>
        <v>0</v>
      </c>
      <c r="I10" s="10">
        <f>+'24-03-344 Ind. Proy'!T43</f>
        <v>0</v>
      </c>
      <c r="J10" s="10">
        <f>+'24-03-344 Ind. Proy'!U43</f>
        <v>0</v>
      </c>
      <c r="K10" s="10">
        <f>+'24-03-344 Ind. Proy'!V43</f>
        <v>0</v>
      </c>
      <c r="L10" s="10">
        <f>+'24-03-344 Ind. Proy'!W43</f>
        <v>0</v>
      </c>
      <c r="M10" s="10">
        <f>+'24-03-344 Ind. Proy'!X43</f>
        <v>0</v>
      </c>
      <c r="N10" s="10">
        <f>+'24-03-344 Ind. Proy'!Y43</f>
        <v>0</v>
      </c>
      <c r="O10" s="10">
        <f>+'24-03-344 Ind. Proy'!Z43</f>
        <v>0</v>
      </c>
      <c r="P10" s="10">
        <f>+'24-03-344 Ind. Proy'!AA43</f>
        <v>0</v>
      </c>
      <c r="Q10" s="10">
        <f>+'24-03-344 Ind. Proy'!AB43</f>
        <v>0</v>
      </c>
      <c r="R10" s="10">
        <f>+'24-03-344 Ind. Proy'!AC43</f>
        <v>0</v>
      </c>
      <c r="S10" s="10">
        <f>+'24-03-344 Ind. Proy'!AD43</f>
        <v>0</v>
      </c>
      <c r="T10" s="10">
        <f>+'24-03-344 Ind. Proy'!AE43</f>
        <v>0</v>
      </c>
      <c r="U10" s="10">
        <f>+'24-03-344 Ind. Proy'!AF43</f>
        <v>0</v>
      </c>
      <c r="V10" s="10">
        <f>+'24-03-344 Ind. Proy'!AG43</f>
        <v>0</v>
      </c>
      <c r="W10" s="10">
        <f>+'24-03-344 Ind. Proy'!AH43</f>
        <v>0</v>
      </c>
      <c r="X10" s="49">
        <f>+'24-03-344 Ind. Proy'!AI43</f>
        <v>0</v>
      </c>
      <c r="Y10" s="49">
        <f>+'24-03-344 Ind. Proy'!AJ43</f>
        <v>0</v>
      </c>
    </row>
    <row r="11" spans="1:25" s="45" customFormat="1" ht="24.75" customHeight="1">
      <c r="A11" s="48" t="s">
        <v>48</v>
      </c>
      <c r="B11" s="10">
        <f>+'24-03-344 Ind. Proy'!J55</f>
        <v>0</v>
      </c>
      <c r="C11" s="10">
        <f>+'24-03-344 Ind. Proy'!K55</f>
        <v>0</v>
      </c>
      <c r="D11" s="10">
        <f>+'24-03-344 Ind. Proy'!M55</f>
        <v>0</v>
      </c>
      <c r="E11" s="10">
        <f>+'24-03-344 Ind. Proy'!N55</f>
        <v>0</v>
      </c>
      <c r="F11" s="10">
        <f>+'24-03-344 Ind. Proy'!O55</f>
        <v>0</v>
      </c>
      <c r="G11" s="10">
        <f>+'24-03-344 Ind. Proy'!R55</f>
        <v>0</v>
      </c>
      <c r="H11" s="10">
        <f>+'24-03-344 Ind. Proy'!S55</f>
        <v>0</v>
      </c>
      <c r="I11" s="10">
        <f>+'24-03-344 Ind. Proy'!T55</f>
        <v>0</v>
      </c>
      <c r="J11" s="10">
        <f>+'24-03-344 Ind. Proy'!U55</f>
        <v>0</v>
      </c>
      <c r="K11" s="10">
        <f>+'24-03-344 Ind. Proy'!V55</f>
        <v>0</v>
      </c>
      <c r="L11" s="10">
        <f>+'24-03-344 Ind. Proy'!W55</f>
        <v>0</v>
      </c>
      <c r="M11" s="10">
        <f>+'24-03-344 Ind. Proy'!X55</f>
        <v>0</v>
      </c>
      <c r="N11" s="10">
        <f>+'24-03-344 Ind. Proy'!Y55</f>
        <v>0</v>
      </c>
      <c r="O11" s="10">
        <f>+'24-03-344 Ind. Proy'!Z55</f>
        <v>0</v>
      </c>
      <c r="P11" s="10">
        <f>+'24-03-344 Ind. Proy'!AA55</f>
        <v>0</v>
      </c>
      <c r="Q11" s="10">
        <f>+'24-03-344 Ind. Proy'!AB55</f>
        <v>0</v>
      </c>
      <c r="R11" s="10">
        <f>+'24-03-344 Ind. Proy'!AC55</f>
        <v>0</v>
      </c>
      <c r="S11" s="10">
        <f>+'24-03-344 Ind. Proy'!AD55</f>
        <v>0</v>
      </c>
      <c r="T11" s="10">
        <f>+'24-03-344 Ind. Proy'!AE55</f>
        <v>0</v>
      </c>
      <c r="U11" s="10">
        <f>+'24-03-344 Ind. Proy'!AF55</f>
        <v>0</v>
      </c>
      <c r="V11" s="10">
        <f>+'24-03-344 Ind. Proy'!AG55</f>
        <v>0</v>
      </c>
      <c r="W11" s="10">
        <f>+'24-03-344 Ind. Proy'!AH55</f>
        <v>0</v>
      </c>
      <c r="X11" s="49">
        <f>+'24-03-344 Ind. Proy'!AI55</f>
        <v>0</v>
      </c>
      <c r="Y11" s="49">
        <f>+'24-03-344 Ind. Proy'!AJ55</f>
        <v>0</v>
      </c>
    </row>
    <row r="12" spans="1:25" s="45" customFormat="1" ht="24.75" customHeight="1">
      <c r="A12" s="48" t="s">
        <v>50</v>
      </c>
      <c r="B12" s="10">
        <f>+'24-03-344 Ind. Proy'!J67</f>
        <v>0</v>
      </c>
      <c r="C12" s="10">
        <f>+'24-03-344 Ind. Proy'!K67</f>
        <v>0</v>
      </c>
      <c r="D12" s="10">
        <f>+'24-03-344 Ind. Proy'!M67</f>
        <v>0</v>
      </c>
      <c r="E12" s="10">
        <f>+'24-03-344 Ind. Proy'!N67</f>
        <v>0</v>
      </c>
      <c r="F12" s="10">
        <f>+'24-03-344 Ind. Proy'!O67</f>
        <v>0</v>
      </c>
      <c r="G12" s="10">
        <f>+'24-03-344 Ind. Proy'!R67</f>
        <v>0</v>
      </c>
      <c r="H12" s="10">
        <f>+'24-03-344 Ind. Proy'!S67</f>
        <v>0</v>
      </c>
      <c r="I12" s="10">
        <f>+'24-03-344 Ind. Proy'!T67</f>
        <v>0</v>
      </c>
      <c r="J12" s="10">
        <f>+'24-03-344 Ind. Proy'!U67</f>
        <v>0</v>
      </c>
      <c r="K12" s="10">
        <f>+'24-03-344 Ind. Proy'!V67</f>
        <v>0</v>
      </c>
      <c r="L12" s="10">
        <f>+'24-03-344 Ind. Proy'!W67</f>
        <v>0</v>
      </c>
      <c r="M12" s="10">
        <f>+'24-03-344 Ind. Proy'!X67</f>
        <v>0</v>
      </c>
      <c r="N12" s="10">
        <f>+'24-03-344 Ind. Proy'!Y67</f>
        <v>0</v>
      </c>
      <c r="O12" s="10">
        <f>+'24-03-344 Ind. Proy'!Z67</f>
        <v>0</v>
      </c>
      <c r="P12" s="10">
        <f>+'24-03-344 Ind. Proy'!AA67</f>
        <v>0</v>
      </c>
      <c r="Q12" s="10">
        <f>+'24-03-344 Ind. Proy'!AB67</f>
        <v>0</v>
      </c>
      <c r="R12" s="10">
        <f>+'24-03-344 Ind. Proy'!AC67</f>
        <v>0</v>
      </c>
      <c r="S12" s="10">
        <f>+'24-03-344 Ind. Proy'!AD67</f>
        <v>0</v>
      </c>
      <c r="T12" s="10">
        <f>+'24-03-344 Ind. Proy'!AE67</f>
        <v>0</v>
      </c>
      <c r="U12" s="10">
        <f>+'24-03-344 Ind. Proy'!AF67</f>
        <v>0</v>
      </c>
      <c r="V12" s="10">
        <f>+'24-03-344 Ind. Proy'!AG67</f>
        <v>0</v>
      </c>
      <c r="W12" s="10">
        <f>+'24-03-344 Ind. Proy'!AH67</f>
        <v>0</v>
      </c>
      <c r="X12" s="49">
        <f>+'24-03-344 Ind. Proy'!AI67</f>
        <v>0</v>
      </c>
      <c r="Y12" s="49">
        <f>+'24-03-344 Ind. Proy'!AJ67</f>
        <v>0</v>
      </c>
    </row>
    <row r="13" spans="1:25" s="45" customFormat="1" ht="24.75" customHeight="1">
      <c r="A13" s="48" t="s">
        <v>52</v>
      </c>
      <c r="B13" s="10">
        <f>+'24-03-344 Ind. Proy'!J79</f>
        <v>0</v>
      </c>
      <c r="C13" s="10">
        <f>+'24-03-344 Ind. Proy'!K79</f>
        <v>0</v>
      </c>
      <c r="D13" s="10">
        <f>+'24-03-344 Ind. Proy'!M79</f>
        <v>0</v>
      </c>
      <c r="E13" s="10">
        <f>+'24-03-344 Ind. Proy'!N79</f>
        <v>0</v>
      </c>
      <c r="F13" s="10">
        <f>+'24-03-344 Ind. Proy'!O79</f>
        <v>0</v>
      </c>
      <c r="G13" s="10">
        <f>+'24-03-344 Ind. Proy'!R79</f>
        <v>0</v>
      </c>
      <c r="H13" s="10">
        <f>+'24-03-344 Ind. Proy'!S79</f>
        <v>0</v>
      </c>
      <c r="I13" s="10">
        <f>+'24-03-344 Ind. Proy'!T79</f>
        <v>0</v>
      </c>
      <c r="J13" s="10">
        <f>+'24-03-344 Ind. Proy'!U79</f>
        <v>0</v>
      </c>
      <c r="K13" s="10">
        <f>+'24-03-344 Ind. Proy'!V79</f>
        <v>0</v>
      </c>
      <c r="L13" s="10">
        <f>+'24-03-344 Ind. Proy'!W79</f>
        <v>0</v>
      </c>
      <c r="M13" s="10">
        <f>+'24-03-344 Ind. Proy'!X79</f>
        <v>0</v>
      </c>
      <c r="N13" s="10">
        <f>+'24-03-344 Ind. Proy'!Y79</f>
        <v>0</v>
      </c>
      <c r="O13" s="10">
        <f>+'24-03-344 Ind. Proy'!Z79</f>
        <v>0</v>
      </c>
      <c r="P13" s="10">
        <f>+'24-03-344 Ind. Proy'!AA79</f>
        <v>0</v>
      </c>
      <c r="Q13" s="10">
        <f>+'24-03-344 Ind. Proy'!AB79</f>
        <v>0</v>
      </c>
      <c r="R13" s="10">
        <f>+'24-03-344 Ind. Proy'!AC79</f>
        <v>0</v>
      </c>
      <c r="S13" s="10">
        <f>+'24-03-344 Ind. Proy'!AD79</f>
        <v>0</v>
      </c>
      <c r="T13" s="10">
        <f>+'24-03-344 Ind. Proy'!AE79</f>
        <v>0</v>
      </c>
      <c r="U13" s="10">
        <f>+'24-03-344 Ind. Proy'!AF79</f>
        <v>0</v>
      </c>
      <c r="V13" s="10">
        <f>+'24-03-344 Ind. Proy'!AG79</f>
        <v>0</v>
      </c>
      <c r="W13" s="10">
        <f>+'24-03-344 Ind. Proy'!AH79</f>
        <v>0</v>
      </c>
      <c r="X13" s="49">
        <f>+'24-03-344 Ind. Proy'!AI79</f>
        <v>0</v>
      </c>
      <c r="Y13" s="49">
        <f>+'24-03-344 Ind. Proy'!AJ79</f>
        <v>0</v>
      </c>
    </row>
    <row r="14" spans="1:25" s="45" customFormat="1" ht="24.75" customHeight="1">
      <c r="A14" s="48" t="s">
        <v>54</v>
      </c>
      <c r="B14" s="10">
        <f>+'24-03-344 Ind. Proy'!J91</f>
        <v>0</v>
      </c>
      <c r="C14" s="10">
        <f>+'24-03-344 Ind. Proy'!K91</f>
        <v>0</v>
      </c>
      <c r="D14" s="10">
        <f>+'24-03-344 Ind. Proy'!M91</f>
        <v>0</v>
      </c>
      <c r="E14" s="10">
        <f>+'24-03-344 Ind. Proy'!N91</f>
        <v>0</v>
      </c>
      <c r="F14" s="10">
        <f>+'24-03-344 Ind. Proy'!O91</f>
        <v>0</v>
      </c>
      <c r="G14" s="10">
        <f>+'24-03-344 Ind. Proy'!R91</f>
        <v>0</v>
      </c>
      <c r="H14" s="10">
        <f>+'24-03-344 Ind. Proy'!S91</f>
        <v>0</v>
      </c>
      <c r="I14" s="10">
        <f>+'24-03-344 Ind. Proy'!T91</f>
        <v>0</v>
      </c>
      <c r="J14" s="10">
        <f>+'24-03-344 Ind. Proy'!U91</f>
        <v>0</v>
      </c>
      <c r="K14" s="10">
        <f>+'24-03-344 Ind. Proy'!V91</f>
        <v>0</v>
      </c>
      <c r="L14" s="10">
        <f>+'24-03-344 Ind. Proy'!W91</f>
        <v>0</v>
      </c>
      <c r="M14" s="10">
        <f>+'24-03-344 Ind. Proy'!X91</f>
        <v>0</v>
      </c>
      <c r="N14" s="10">
        <f>+'24-03-344 Ind. Proy'!Y91</f>
        <v>0</v>
      </c>
      <c r="O14" s="10">
        <f>+'24-03-344 Ind. Proy'!Z91</f>
        <v>0</v>
      </c>
      <c r="P14" s="10">
        <f>+'24-03-344 Ind. Proy'!AA91</f>
        <v>0</v>
      </c>
      <c r="Q14" s="10">
        <f>+'24-03-344 Ind. Proy'!AB91</f>
        <v>0</v>
      </c>
      <c r="R14" s="10">
        <f>+'24-03-344 Ind. Proy'!AC91</f>
        <v>0</v>
      </c>
      <c r="S14" s="10">
        <f>+'24-03-344 Ind. Proy'!AD91</f>
        <v>0</v>
      </c>
      <c r="T14" s="10">
        <f>+'24-03-344 Ind. Proy'!AE91</f>
        <v>0</v>
      </c>
      <c r="U14" s="10">
        <f>+'24-03-344 Ind. Proy'!AF91</f>
        <v>0</v>
      </c>
      <c r="V14" s="10">
        <f>+'24-03-344 Ind. Proy'!AG91</f>
        <v>0</v>
      </c>
      <c r="W14" s="10">
        <f>+'24-03-344 Ind. Proy'!AH91</f>
        <v>0</v>
      </c>
      <c r="X14" s="49">
        <f>+'24-03-344 Ind. Proy'!AI91</f>
        <v>0</v>
      </c>
      <c r="Y14" s="49">
        <f>+'24-03-344 Ind. Proy'!AJ91</f>
        <v>0</v>
      </c>
    </row>
    <row r="15" spans="1:25" s="45" customFormat="1" ht="24.75" customHeight="1">
      <c r="A15" s="48" t="s">
        <v>56</v>
      </c>
      <c r="B15" s="10">
        <f>+'24-03-344 Ind. Proy'!J103</f>
        <v>0</v>
      </c>
      <c r="C15" s="10">
        <f>+'24-03-344 Ind. Proy'!K103</f>
        <v>0</v>
      </c>
      <c r="D15" s="10">
        <f>+'24-03-344 Ind. Proy'!M103</f>
        <v>0</v>
      </c>
      <c r="E15" s="10">
        <f>+'24-03-344 Ind. Proy'!N103</f>
        <v>0</v>
      </c>
      <c r="F15" s="10">
        <f>+'24-03-344 Ind. Proy'!O103</f>
        <v>0</v>
      </c>
      <c r="G15" s="10">
        <f>+'24-03-344 Ind. Proy'!R103</f>
        <v>0</v>
      </c>
      <c r="H15" s="10">
        <f>+'24-03-344 Ind. Proy'!S103</f>
        <v>0</v>
      </c>
      <c r="I15" s="10">
        <f>+'24-03-344 Ind. Proy'!T103</f>
        <v>0</v>
      </c>
      <c r="J15" s="10">
        <f>+'24-03-344 Ind. Proy'!U103</f>
        <v>0</v>
      </c>
      <c r="K15" s="10">
        <f>+'24-03-344 Ind. Proy'!V103</f>
        <v>0</v>
      </c>
      <c r="L15" s="10">
        <f>+'24-03-344 Ind. Proy'!W103</f>
        <v>0</v>
      </c>
      <c r="M15" s="10">
        <f>+'24-03-344 Ind. Proy'!X103</f>
        <v>0</v>
      </c>
      <c r="N15" s="10">
        <f>+'24-03-344 Ind. Proy'!Y103</f>
        <v>0</v>
      </c>
      <c r="O15" s="10">
        <f>+'24-03-344 Ind. Proy'!Z103</f>
        <v>0</v>
      </c>
      <c r="P15" s="10">
        <f>+'24-03-344 Ind. Proy'!AA103</f>
        <v>0</v>
      </c>
      <c r="Q15" s="10">
        <f>+'24-03-344 Ind. Proy'!AB103</f>
        <v>0</v>
      </c>
      <c r="R15" s="10">
        <f>+'24-03-344 Ind. Proy'!AC103</f>
        <v>0</v>
      </c>
      <c r="S15" s="10">
        <f>+'24-03-344 Ind. Proy'!AD103</f>
        <v>0</v>
      </c>
      <c r="T15" s="10">
        <f>+'24-03-344 Ind. Proy'!AE103</f>
        <v>0</v>
      </c>
      <c r="U15" s="10">
        <f>+'24-03-344 Ind. Proy'!AF103</f>
        <v>0</v>
      </c>
      <c r="V15" s="10">
        <f>+'24-03-344 Ind. Proy'!AG103</f>
        <v>0</v>
      </c>
      <c r="W15" s="10">
        <f>+'24-03-344 Ind. Proy'!AH103</f>
        <v>0</v>
      </c>
      <c r="X15" s="49">
        <f>+'24-03-344 Ind. Proy'!AI103</f>
        <v>0</v>
      </c>
      <c r="Y15" s="49">
        <f>+'24-03-344 Ind. Proy'!AJ103</f>
        <v>0</v>
      </c>
    </row>
    <row r="16" spans="1:25" s="45" customFormat="1" ht="24.75" customHeight="1">
      <c r="A16" s="48" t="s">
        <v>58</v>
      </c>
      <c r="B16" s="10">
        <f>+'24-03-344 Ind. Proy'!J115</f>
        <v>0</v>
      </c>
      <c r="C16" s="10">
        <f>+'24-03-344 Ind. Proy'!K115</f>
        <v>0</v>
      </c>
      <c r="D16" s="10">
        <f>+'24-03-344 Ind. Proy'!M115</f>
        <v>0</v>
      </c>
      <c r="E16" s="10">
        <f>+'24-03-344 Ind. Proy'!N115</f>
        <v>0</v>
      </c>
      <c r="F16" s="10">
        <f>+'24-03-344 Ind. Proy'!O115</f>
        <v>0</v>
      </c>
      <c r="G16" s="10">
        <f>+'24-03-344 Ind. Proy'!R115</f>
        <v>0</v>
      </c>
      <c r="H16" s="10">
        <f>+'24-03-344 Ind. Proy'!S115</f>
        <v>0</v>
      </c>
      <c r="I16" s="10">
        <f>+'24-03-344 Ind. Proy'!T115</f>
        <v>0</v>
      </c>
      <c r="J16" s="10">
        <f>+'24-03-344 Ind. Proy'!U115</f>
        <v>0</v>
      </c>
      <c r="K16" s="10">
        <f>+'24-03-344 Ind. Proy'!V115</f>
        <v>0</v>
      </c>
      <c r="L16" s="10">
        <f>+'24-03-344 Ind. Proy'!W115</f>
        <v>0</v>
      </c>
      <c r="M16" s="10">
        <f>+'24-03-344 Ind. Proy'!X115</f>
        <v>0</v>
      </c>
      <c r="N16" s="10">
        <f>+'24-03-344 Ind. Proy'!Y115</f>
        <v>0</v>
      </c>
      <c r="O16" s="10">
        <f>+'24-03-344 Ind. Proy'!Z115</f>
        <v>0</v>
      </c>
      <c r="P16" s="10">
        <f>+'24-03-344 Ind. Proy'!AA115</f>
        <v>0</v>
      </c>
      <c r="Q16" s="10">
        <f>+'24-03-344 Ind. Proy'!AB115</f>
        <v>0</v>
      </c>
      <c r="R16" s="10">
        <f>+'24-03-344 Ind. Proy'!AC115</f>
        <v>0</v>
      </c>
      <c r="S16" s="10">
        <f>+'24-03-344 Ind. Proy'!AD115</f>
        <v>0</v>
      </c>
      <c r="T16" s="10">
        <f>+'24-03-344 Ind. Proy'!AE115</f>
        <v>0</v>
      </c>
      <c r="U16" s="10">
        <f>+'24-03-344 Ind. Proy'!AF115</f>
        <v>0</v>
      </c>
      <c r="V16" s="10">
        <f>+'24-03-344 Ind. Proy'!AG115</f>
        <v>0</v>
      </c>
      <c r="W16" s="10">
        <f>+'24-03-344 Ind. Proy'!AH115</f>
        <v>0</v>
      </c>
      <c r="X16" s="49">
        <f>+'24-03-344 Ind. Proy'!AI115</f>
        <v>0</v>
      </c>
      <c r="Y16" s="49">
        <f>+'24-03-344 Ind. Proy'!AJ115</f>
        <v>0</v>
      </c>
    </row>
    <row r="17" spans="1:25" s="45" customFormat="1" ht="24.75" customHeight="1">
      <c r="A17" s="48" t="s">
        <v>60</v>
      </c>
      <c r="B17" s="10">
        <f>+'24-03-344 Ind. Proy'!J127</f>
        <v>0</v>
      </c>
      <c r="C17" s="10">
        <f>+'24-03-344 Ind. Proy'!K127</f>
        <v>0</v>
      </c>
      <c r="D17" s="10">
        <f>+'24-03-344 Ind. Proy'!M127</f>
        <v>0</v>
      </c>
      <c r="E17" s="10">
        <f>+'24-03-344 Ind. Proy'!N127</f>
        <v>0</v>
      </c>
      <c r="F17" s="10">
        <f>+'24-03-344 Ind. Proy'!O127</f>
        <v>0</v>
      </c>
      <c r="G17" s="10">
        <f>+'24-03-344 Ind. Proy'!R127</f>
        <v>0</v>
      </c>
      <c r="H17" s="10">
        <f>+'24-03-344 Ind. Proy'!S127</f>
        <v>0</v>
      </c>
      <c r="I17" s="10">
        <f>+'24-03-344 Ind. Proy'!T127</f>
        <v>0</v>
      </c>
      <c r="J17" s="10">
        <f>+'24-03-344 Ind. Proy'!U127</f>
        <v>0</v>
      </c>
      <c r="K17" s="10">
        <f>+'24-03-344 Ind. Proy'!V127</f>
        <v>0</v>
      </c>
      <c r="L17" s="10">
        <f>+'24-03-344 Ind. Proy'!W127</f>
        <v>0</v>
      </c>
      <c r="M17" s="10">
        <f>+'24-03-344 Ind. Proy'!X127</f>
        <v>0</v>
      </c>
      <c r="N17" s="10">
        <f>+'24-03-344 Ind. Proy'!Y127</f>
        <v>0</v>
      </c>
      <c r="O17" s="10">
        <f>+'24-03-344 Ind. Proy'!Z127</f>
        <v>0</v>
      </c>
      <c r="P17" s="10">
        <f>+'24-03-344 Ind. Proy'!AA127</f>
        <v>0</v>
      </c>
      <c r="Q17" s="10">
        <f>+'24-03-344 Ind. Proy'!AB127</f>
        <v>0</v>
      </c>
      <c r="R17" s="10">
        <f>+'24-03-344 Ind. Proy'!AC127</f>
        <v>0</v>
      </c>
      <c r="S17" s="10">
        <f>+'24-03-344 Ind. Proy'!AD127</f>
        <v>0</v>
      </c>
      <c r="T17" s="10">
        <f>+'24-03-344 Ind. Proy'!AE127</f>
        <v>0</v>
      </c>
      <c r="U17" s="10">
        <f>+'24-03-344 Ind. Proy'!AF127</f>
        <v>0</v>
      </c>
      <c r="V17" s="10">
        <f>+'24-03-344 Ind. Proy'!AG127</f>
        <v>0</v>
      </c>
      <c r="W17" s="10">
        <f>+'24-03-344 Ind. Proy'!AH127</f>
        <v>0</v>
      </c>
      <c r="X17" s="49">
        <f>+'24-03-344 Ind. Proy'!AI116</f>
        <v>0</v>
      </c>
      <c r="Y17" s="49">
        <f>+'24-03-344 Ind. Proy'!AJ116</f>
        <v>0</v>
      </c>
    </row>
    <row r="18" spans="1:25" s="45" customFormat="1" ht="24.75" customHeight="1">
      <c r="A18" s="48" t="s">
        <v>62</v>
      </c>
      <c r="B18" s="10">
        <f>+'24-03-344 Ind. Proy'!J139</f>
        <v>0</v>
      </c>
      <c r="C18" s="10">
        <f>+'24-03-344 Ind. Proy'!K139</f>
        <v>0</v>
      </c>
      <c r="D18" s="10">
        <f>+'24-03-344 Ind. Proy'!M139</f>
        <v>0</v>
      </c>
      <c r="E18" s="10">
        <f>+'24-03-344 Ind. Proy'!N139</f>
        <v>0</v>
      </c>
      <c r="F18" s="10">
        <f>+'24-03-344 Ind. Proy'!O139</f>
        <v>0</v>
      </c>
      <c r="G18" s="10">
        <f>+'24-03-344 Ind. Proy'!R139</f>
        <v>0</v>
      </c>
      <c r="H18" s="10">
        <f>+'24-03-344 Ind. Proy'!S139</f>
        <v>0</v>
      </c>
      <c r="I18" s="10">
        <f>+'24-03-344 Ind. Proy'!T139</f>
        <v>0</v>
      </c>
      <c r="J18" s="10">
        <f>+'24-03-344 Ind. Proy'!U139</f>
        <v>0</v>
      </c>
      <c r="K18" s="10">
        <f>+'24-03-344 Ind. Proy'!V139</f>
        <v>0</v>
      </c>
      <c r="L18" s="10">
        <f>+'24-03-344 Ind. Proy'!W139</f>
        <v>0</v>
      </c>
      <c r="M18" s="10">
        <f>+'24-03-344 Ind. Proy'!X139</f>
        <v>0</v>
      </c>
      <c r="N18" s="10">
        <f>+'24-03-344 Ind. Proy'!Y139</f>
        <v>0</v>
      </c>
      <c r="O18" s="10">
        <f>+'24-03-344 Ind. Proy'!Z139</f>
        <v>0</v>
      </c>
      <c r="P18" s="10">
        <f>+'24-03-344 Ind. Proy'!AA139</f>
        <v>0</v>
      </c>
      <c r="Q18" s="10">
        <f>+'24-03-344 Ind. Proy'!AB139</f>
        <v>0</v>
      </c>
      <c r="R18" s="10">
        <f>+'24-03-344 Ind. Proy'!AC139</f>
        <v>0</v>
      </c>
      <c r="S18" s="10">
        <f>+'24-03-344 Ind. Proy'!AD139</f>
        <v>0</v>
      </c>
      <c r="T18" s="10">
        <f>+'24-03-344 Ind. Proy'!AE139</f>
        <v>0</v>
      </c>
      <c r="U18" s="10">
        <f>+'24-03-344 Ind. Proy'!AF139</f>
        <v>0</v>
      </c>
      <c r="V18" s="10">
        <f>+'24-03-344 Ind. Proy'!AG139</f>
        <v>0</v>
      </c>
      <c r="W18" s="10">
        <f>+'24-03-344 Ind. Proy'!AH139</f>
        <v>0</v>
      </c>
      <c r="X18" s="49">
        <f>+'24-03-344 Ind. Proy'!AI117</f>
        <v>0</v>
      </c>
      <c r="Y18" s="49">
        <f>+'24-03-344 Ind. Proy'!AJ139</f>
        <v>0</v>
      </c>
    </row>
    <row r="19" spans="1:25" s="45" customFormat="1" ht="24.75" customHeight="1">
      <c r="A19" s="48" t="s">
        <v>64</v>
      </c>
      <c r="B19" s="10">
        <f>+'24-03-344 Ind. Proy'!J151</f>
        <v>0</v>
      </c>
      <c r="C19" s="10">
        <f>+'24-03-344 Ind. Proy'!K151</f>
        <v>0</v>
      </c>
      <c r="D19" s="10">
        <f>+'24-03-344 Ind. Proy'!M151</f>
        <v>0</v>
      </c>
      <c r="E19" s="10">
        <f>+'24-03-344 Ind. Proy'!N151</f>
        <v>0</v>
      </c>
      <c r="F19" s="10">
        <f>+'24-03-344 Ind. Proy'!O151</f>
        <v>0</v>
      </c>
      <c r="G19" s="10">
        <f>+'24-03-344 Ind. Proy'!R151</f>
        <v>0</v>
      </c>
      <c r="H19" s="10">
        <f>+'24-03-344 Ind. Proy'!S151</f>
        <v>0</v>
      </c>
      <c r="I19" s="10">
        <f>+'24-03-344 Ind. Proy'!T151</f>
        <v>0</v>
      </c>
      <c r="J19" s="10">
        <f>+'24-03-344 Ind. Proy'!U151</f>
        <v>0</v>
      </c>
      <c r="K19" s="10">
        <f>+'24-03-344 Ind. Proy'!V151</f>
        <v>0</v>
      </c>
      <c r="L19" s="10">
        <f>+'24-03-344 Ind. Proy'!W151</f>
        <v>0</v>
      </c>
      <c r="M19" s="10">
        <f>+'24-03-344 Ind. Proy'!X151</f>
        <v>0</v>
      </c>
      <c r="N19" s="10">
        <f>+'24-03-344 Ind. Proy'!Y151</f>
        <v>0</v>
      </c>
      <c r="O19" s="10">
        <f>+'24-03-344 Ind. Proy'!Z151</f>
        <v>0</v>
      </c>
      <c r="P19" s="10">
        <f>+'24-03-344 Ind. Proy'!AA151</f>
        <v>0</v>
      </c>
      <c r="Q19" s="10">
        <f>+'24-03-344 Ind. Proy'!AB151</f>
        <v>0</v>
      </c>
      <c r="R19" s="10">
        <f>+'24-03-344 Ind. Proy'!AC151</f>
        <v>0</v>
      </c>
      <c r="S19" s="10">
        <f>+'24-03-344 Ind. Proy'!AD151</f>
        <v>0</v>
      </c>
      <c r="T19" s="10">
        <f>+'24-03-344 Ind. Proy'!AE151</f>
        <v>0</v>
      </c>
      <c r="U19" s="10">
        <f>+'24-03-344 Ind. Proy'!AF151</f>
        <v>0</v>
      </c>
      <c r="V19" s="10">
        <f>+'24-03-344 Ind. Proy'!AG151</f>
        <v>0</v>
      </c>
      <c r="W19" s="10">
        <f>+'24-03-344 Ind. Proy'!AH151</f>
        <v>0</v>
      </c>
      <c r="X19" s="49">
        <f>+'24-03-344 Ind. Proy'!AI151</f>
        <v>0</v>
      </c>
      <c r="Y19" s="49">
        <f>+'24-03-344 Ind. Proy'!AJ151</f>
        <v>0</v>
      </c>
    </row>
    <row r="20" spans="1:25" s="45" customFormat="1" ht="24.75" customHeight="1">
      <c r="A20" s="50" t="s">
        <v>66</v>
      </c>
      <c r="B20" s="10">
        <f>+'24-03-344 Ind. Proy'!J163</f>
        <v>0</v>
      </c>
      <c r="C20" s="10">
        <f>+'24-03-344 Ind. Proy'!K163</f>
        <v>0</v>
      </c>
      <c r="D20" s="10">
        <f>+'24-03-344 Ind. Proy'!M163</f>
        <v>0</v>
      </c>
      <c r="E20" s="10">
        <f>+'24-03-344 Ind. Proy'!N163</f>
        <v>0</v>
      </c>
      <c r="F20" s="10">
        <f>+'24-03-344 Ind. Proy'!O163</f>
        <v>0</v>
      </c>
      <c r="G20" s="10">
        <f>+'24-03-344 Ind. Proy'!R163</f>
        <v>0</v>
      </c>
      <c r="H20" s="10">
        <f>+'24-03-344 Ind. Proy'!S163</f>
        <v>0</v>
      </c>
      <c r="I20" s="10">
        <f>+'24-03-344 Ind. Proy'!T163</f>
        <v>0</v>
      </c>
      <c r="J20" s="10">
        <f>+'24-03-344 Ind. Proy'!U163</f>
        <v>0</v>
      </c>
      <c r="K20" s="10">
        <f>+'24-03-344 Ind. Proy'!V163</f>
        <v>0</v>
      </c>
      <c r="L20" s="10">
        <f>+'24-03-344 Ind. Proy'!W163</f>
        <v>0</v>
      </c>
      <c r="M20" s="10">
        <f>+'24-03-344 Ind. Proy'!X163</f>
        <v>0</v>
      </c>
      <c r="N20" s="10">
        <f>+'24-03-344 Ind. Proy'!Y163</f>
        <v>0</v>
      </c>
      <c r="O20" s="10">
        <f>+'24-03-344 Ind. Proy'!Z163</f>
        <v>0</v>
      </c>
      <c r="P20" s="10">
        <f>+'24-03-344 Ind. Proy'!AA163</f>
        <v>0</v>
      </c>
      <c r="Q20" s="10">
        <f>+'24-03-344 Ind. Proy'!AB163</f>
        <v>0</v>
      </c>
      <c r="R20" s="10">
        <f>+'24-03-344 Ind. Proy'!AC163</f>
        <v>0</v>
      </c>
      <c r="S20" s="10">
        <f>+'24-03-344 Ind. Proy'!AD163</f>
        <v>0</v>
      </c>
      <c r="T20" s="10">
        <f>+'24-03-344 Ind. Proy'!AE163</f>
        <v>0</v>
      </c>
      <c r="U20" s="10">
        <f>+'24-03-344 Ind. Proy'!AF163</f>
        <v>0</v>
      </c>
      <c r="V20" s="10">
        <f>+'24-03-344 Ind. Proy'!AG163</f>
        <v>0</v>
      </c>
      <c r="W20" s="10">
        <f>+'24-03-344 Ind. Proy'!AH163</f>
        <v>0</v>
      </c>
      <c r="X20" s="49">
        <f>+'24-03-344 Ind. Proy'!AI163</f>
        <v>0</v>
      </c>
      <c r="Y20" s="49">
        <f>+'24-03-344 Ind. Proy'!AJ163</f>
        <v>0</v>
      </c>
    </row>
    <row r="21" spans="1:25" s="45" customFormat="1" ht="24.75" customHeight="1">
      <c r="A21" s="50" t="s">
        <v>68</v>
      </c>
      <c r="B21" s="10">
        <f>+'24-03-344 Ind. Proy'!J175</f>
        <v>0</v>
      </c>
      <c r="C21" s="10">
        <f>+'24-03-344 Ind. Proy'!K175</f>
        <v>0</v>
      </c>
      <c r="D21" s="10">
        <f>+'24-03-344 Ind. Proy'!M175</f>
        <v>0</v>
      </c>
      <c r="E21" s="10">
        <f>+'24-03-344 Ind. Proy'!N175</f>
        <v>0</v>
      </c>
      <c r="F21" s="10">
        <f>+'24-03-344 Ind. Proy'!O175</f>
        <v>0</v>
      </c>
      <c r="G21" s="10">
        <f>+'24-03-344 Ind. Proy'!R175</f>
        <v>0</v>
      </c>
      <c r="H21" s="10">
        <f>+'24-03-344 Ind. Proy'!S175</f>
        <v>0</v>
      </c>
      <c r="I21" s="10">
        <f>+'24-03-344 Ind. Proy'!T175</f>
        <v>0</v>
      </c>
      <c r="J21" s="10">
        <f>+'24-03-344 Ind. Proy'!U175</f>
        <v>0</v>
      </c>
      <c r="K21" s="10">
        <f>+'24-03-344 Ind. Proy'!V175</f>
        <v>0</v>
      </c>
      <c r="L21" s="10">
        <f>+'24-03-344 Ind. Proy'!W175</f>
        <v>0</v>
      </c>
      <c r="M21" s="10">
        <f>+'24-03-344 Ind. Proy'!X175</f>
        <v>0</v>
      </c>
      <c r="N21" s="10">
        <f>+'24-03-344 Ind. Proy'!Y175</f>
        <v>0</v>
      </c>
      <c r="O21" s="10">
        <f>+'24-03-344 Ind. Proy'!Z175</f>
        <v>0</v>
      </c>
      <c r="P21" s="10">
        <f>+'24-03-344 Ind. Proy'!AA175</f>
        <v>0</v>
      </c>
      <c r="Q21" s="10">
        <f>+'24-03-344 Ind. Proy'!AB175</f>
        <v>0</v>
      </c>
      <c r="R21" s="10">
        <f>+'24-03-344 Ind. Proy'!AC175</f>
        <v>0</v>
      </c>
      <c r="S21" s="10">
        <f>+'24-03-344 Ind. Proy'!AD175</f>
        <v>0</v>
      </c>
      <c r="T21" s="10">
        <f>+'24-03-344 Ind. Proy'!AE175</f>
        <v>0</v>
      </c>
      <c r="U21" s="10">
        <f>+'24-03-344 Ind. Proy'!AF175</f>
        <v>0</v>
      </c>
      <c r="V21" s="10">
        <f>+'24-03-344 Ind. Proy'!AG175</f>
        <v>0</v>
      </c>
      <c r="W21" s="10">
        <f>+'24-03-344 Ind. Proy'!AH175</f>
        <v>0</v>
      </c>
      <c r="X21" s="49">
        <f>+'24-03-344 Ind. Proy'!AI175</f>
        <v>0</v>
      </c>
      <c r="Y21" s="49">
        <f>+'24-03-344 Ind. Proy'!AJ175</f>
        <v>0</v>
      </c>
    </row>
    <row r="22" spans="1:25" s="45" customFormat="1" ht="24.75" customHeight="1">
      <c r="A22" s="50" t="s">
        <v>70</v>
      </c>
      <c r="B22" s="10">
        <f>+'24-03-344 Ind. Proy'!J187</f>
        <v>0</v>
      </c>
      <c r="C22" s="10">
        <f>+'24-03-344 Ind. Proy'!K187</f>
        <v>0</v>
      </c>
      <c r="D22" s="10">
        <f>+'24-03-344 Ind. Proy'!M187</f>
        <v>0</v>
      </c>
      <c r="E22" s="10">
        <f>+'24-03-344 Ind. Proy'!N187</f>
        <v>0</v>
      </c>
      <c r="F22" s="10">
        <f>+'24-03-344 Ind. Proy'!O187</f>
        <v>0</v>
      </c>
      <c r="G22" s="10">
        <f>+'24-03-344 Ind. Proy'!R187</f>
        <v>0</v>
      </c>
      <c r="H22" s="10">
        <f>+'24-03-344 Ind. Proy'!S187</f>
        <v>0</v>
      </c>
      <c r="I22" s="10">
        <f>+'24-03-344 Ind. Proy'!T187</f>
        <v>0</v>
      </c>
      <c r="J22" s="10">
        <f>+'24-03-344 Ind. Proy'!U187</f>
        <v>0</v>
      </c>
      <c r="K22" s="10">
        <f>+'24-03-344 Ind. Proy'!V187</f>
        <v>0</v>
      </c>
      <c r="L22" s="10">
        <f>+'24-03-344 Ind. Proy'!W187</f>
        <v>0</v>
      </c>
      <c r="M22" s="10">
        <f>+'24-03-344 Ind. Proy'!X187</f>
        <v>0</v>
      </c>
      <c r="N22" s="10">
        <f>+'24-03-344 Ind. Proy'!Y187</f>
        <v>0</v>
      </c>
      <c r="O22" s="10">
        <f>+'24-03-344 Ind. Proy'!Z187</f>
        <v>0</v>
      </c>
      <c r="P22" s="10">
        <f>+'24-03-344 Ind. Proy'!AA187</f>
        <v>0</v>
      </c>
      <c r="Q22" s="10">
        <f>+'24-03-344 Ind. Proy'!AB187</f>
        <v>0</v>
      </c>
      <c r="R22" s="10">
        <f>+'24-03-344 Ind. Proy'!AC187</f>
        <v>0</v>
      </c>
      <c r="S22" s="10">
        <f>+'24-03-344 Ind. Proy'!AD187</f>
        <v>0</v>
      </c>
      <c r="T22" s="10">
        <f>+'24-03-344 Ind. Proy'!AE187</f>
        <v>0</v>
      </c>
      <c r="U22" s="10">
        <f>+'24-03-344 Ind. Proy'!AF187</f>
        <v>0</v>
      </c>
      <c r="V22" s="10">
        <f>+'24-03-344 Ind. Proy'!AG187</f>
        <v>0</v>
      </c>
      <c r="W22" s="10">
        <f>+'24-03-344 Ind. Proy'!AH187</f>
        <v>0</v>
      </c>
      <c r="X22" s="49">
        <f>+'24-03-344 Ind. Proy'!AI187</f>
        <v>0</v>
      </c>
      <c r="Y22" s="49">
        <f>+'24-03-344 Ind. Proy'!AJ187</f>
        <v>0</v>
      </c>
    </row>
    <row r="23" spans="1:25" s="45" customFormat="1" ht="24.75" customHeight="1">
      <c r="A23" s="51" t="s">
        <v>72</v>
      </c>
      <c r="B23" s="10">
        <f>+'24-03-344 Ind. Proy'!J191</f>
        <v>3241661000</v>
      </c>
      <c r="C23" s="10">
        <f>+'24-03-344 Ind. Proy'!K191</f>
        <v>810000000</v>
      </c>
      <c r="D23" s="10">
        <f>+'24-03-344 Ind. Proy'!M191</f>
        <v>0</v>
      </c>
      <c r="E23" s="10">
        <f>+'24-03-344 Ind. Proy'!N191</f>
        <v>0</v>
      </c>
      <c r="F23" s="10">
        <f>+'24-03-344 Ind. Proy'!O191</f>
        <v>0</v>
      </c>
      <c r="G23" s="10">
        <f>+'24-03-344 Ind. Proy'!R191</f>
        <v>0</v>
      </c>
      <c r="H23" s="10">
        <f>+'24-03-344 Ind. Proy'!S191</f>
        <v>0</v>
      </c>
      <c r="I23" s="10">
        <f>+'24-03-344 Ind. Proy'!T191</f>
        <v>0</v>
      </c>
      <c r="J23" s="10">
        <f>+'24-03-344 Ind. Proy'!U191</f>
        <v>390000000</v>
      </c>
      <c r="K23" s="10">
        <f>+'24-03-344 Ind. Proy'!V191</f>
        <v>0</v>
      </c>
      <c r="L23" s="10">
        <f>+'24-03-344 Ind. Proy'!W191</f>
        <v>0</v>
      </c>
      <c r="M23" s="10">
        <f>+'24-03-344 Ind. Proy'!X191</f>
        <v>0</v>
      </c>
      <c r="N23" s="10">
        <f>+'24-03-344 Ind. Proy'!Y191</f>
        <v>0</v>
      </c>
      <c r="O23" s="10">
        <f>+'24-03-344 Ind. Proy'!Z191</f>
        <v>0</v>
      </c>
      <c r="P23" s="10">
        <f>+'24-03-344 Ind. Proy'!AA191</f>
        <v>0</v>
      </c>
      <c r="Q23" s="10">
        <f>+'24-03-344 Ind. Proy'!AB191</f>
        <v>0</v>
      </c>
      <c r="R23" s="10">
        <f>+'24-03-344 Ind. Proy'!AC191</f>
        <v>0</v>
      </c>
      <c r="S23" s="10">
        <f>+'24-03-344 Ind. Proy'!AD191</f>
        <v>0</v>
      </c>
      <c r="T23" s="10">
        <f>+'24-03-344 Ind. Proy'!AE191</f>
        <v>0</v>
      </c>
      <c r="U23" s="10">
        <f>+'24-03-344 Ind. Proy'!AF191</f>
        <v>0</v>
      </c>
      <c r="V23" s="10">
        <f>+'24-03-344 Ind. Proy'!AG191</f>
        <v>0</v>
      </c>
      <c r="W23" s="10">
        <f>+'24-03-344 Ind. Proy'!AH191</f>
        <v>390000000</v>
      </c>
      <c r="X23" s="49">
        <f>+'24-03-344 Ind. Proy'!AI191</f>
        <v>0.12030869359874459</v>
      </c>
      <c r="Y23" s="49">
        <f>+'24-03-344 Ind. Proy'!AJ191</f>
        <v>1</v>
      </c>
    </row>
    <row r="24" spans="1:25" ht="15" customHeight="1">
      <c r="A24" s="129" t="str">
        <f>"TOTAL ASIG."&amp;" "&amp;$A$5</f>
        <v>TOTAL ASIG. 24-03-344 "Programa de Apoyo a Familias para el Autoconsumo"</v>
      </c>
      <c r="B24" s="130">
        <f t="shared" ref="B24:W24" si="0">SUM(B8:B23)</f>
        <v>3241661000</v>
      </c>
      <c r="C24" s="130">
        <f t="shared" si="0"/>
        <v>810000000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0</v>
      </c>
      <c r="H24" s="130">
        <f t="shared" si="0"/>
        <v>0</v>
      </c>
      <c r="I24" s="130">
        <f t="shared" si="0"/>
        <v>0</v>
      </c>
      <c r="J24" s="130">
        <f t="shared" si="0"/>
        <v>390000000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390000000</v>
      </c>
      <c r="X24" s="131">
        <f>+'24-03-344 Ind. Proy'!AI192</f>
        <v>0.12030869359874459</v>
      </c>
      <c r="Y24" s="131">
        <f>'24-03-344 Ind. Proy'!AJ192</f>
        <v>1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AR89"/>
  <sheetViews>
    <sheetView zoomScaleNormal="100" workbookViewId="0">
      <pane xSplit="5" ySplit="7" topLeftCell="M35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M7" sqref="M1:Q1048576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152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25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25" t="s">
        <v>22</v>
      </c>
      <c r="D7" s="156"/>
      <c r="E7" s="153"/>
      <c r="F7" s="156"/>
      <c r="G7" s="153"/>
      <c r="H7" s="124" t="s">
        <v>23</v>
      </c>
      <c r="I7" s="124" t="s">
        <v>24</v>
      </c>
      <c r="J7" s="159"/>
      <c r="K7" s="159"/>
      <c r="L7" s="153"/>
      <c r="M7" s="126" t="s">
        <v>25</v>
      </c>
      <c r="N7" s="126" t="s">
        <v>26</v>
      </c>
      <c r="O7" s="126" t="s">
        <v>27</v>
      </c>
      <c r="P7" s="153"/>
      <c r="Q7" s="156"/>
      <c r="R7" s="126" t="s">
        <v>28</v>
      </c>
      <c r="S7" s="126" t="s">
        <v>29</v>
      </c>
      <c r="T7" s="126" t="s">
        <v>30</v>
      </c>
      <c r="U7" s="159"/>
      <c r="V7" s="126" t="s">
        <v>31</v>
      </c>
      <c r="W7" s="126" t="s">
        <v>32</v>
      </c>
      <c r="X7" s="126" t="s">
        <v>33</v>
      </c>
      <c r="Y7" s="159"/>
      <c r="Z7" s="126" t="s">
        <v>34</v>
      </c>
      <c r="AA7" s="126" t="s">
        <v>35</v>
      </c>
      <c r="AB7" s="126" t="s">
        <v>36</v>
      </c>
      <c r="AC7" s="159"/>
      <c r="AD7" s="126" t="s">
        <v>37</v>
      </c>
      <c r="AE7" s="126" t="s">
        <v>38</v>
      </c>
      <c r="AF7" s="126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customHeight="1">
      <c r="A8" s="150" t="s">
        <v>42</v>
      </c>
      <c r="B8" s="151"/>
      <c r="C8" s="151"/>
      <c r="D8" s="151"/>
      <c r="E8" s="152"/>
      <c r="F8" s="17"/>
      <c r="G8" s="18"/>
      <c r="H8" s="19"/>
      <c r="I8" s="19"/>
      <c r="J8" s="189">
        <v>16630760</v>
      </c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190"/>
      <c r="K9" s="52">
        <f>141112-35278+194027+97015</f>
        <v>396876</v>
      </c>
      <c r="L9" s="87" t="s">
        <v>148</v>
      </c>
      <c r="M9" s="31"/>
      <c r="N9" s="31"/>
      <c r="O9" s="31"/>
      <c r="P9" s="29"/>
      <c r="Q9" s="29"/>
      <c r="R9" s="31">
        <v>105834</v>
      </c>
      <c r="S9" s="31"/>
      <c r="T9" s="31">
        <f>194027+97015</f>
        <v>291042</v>
      </c>
      <c r="U9" s="32">
        <f>SUM(R9:T9)</f>
        <v>396876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" si="0">SUM(U9,Y9,AC9,AG9)</f>
        <v>396876</v>
      </c>
      <c r="AI9" s="33">
        <f>IF(ISERROR(AH9/J8),0,AH9/J8)</f>
        <v>2.3863972542445443E-2</v>
      </c>
      <c r="AJ9" s="34">
        <f>IF(ISERROR(AH9/$AH$72),"-",AH9/$AH$72)</f>
        <v>9.0828251602248662E-4</v>
      </c>
      <c r="AK9" s="12"/>
      <c r="AL9" s="12"/>
      <c r="AM9" s="12"/>
      <c r="AN9" s="12"/>
      <c r="AO9" s="12"/>
      <c r="AP9" s="12"/>
      <c r="AQ9" s="12"/>
      <c r="AR9" s="12"/>
    </row>
    <row r="10" spans="1:44" outlineLevel="1">
      <c r="A10" s="25">
        <v>2</v>
      </c>
      <c r="B10" s="26"/>
      <c r="C10" s="27"/>
      <c r="D10" s="28"/>
      <c r="E10" s="29"/>
      <c r="F10" s="29"/>
      <c r="G10" s="29"/>
      <c r="H10" s="28"/>
      <c r="I10" s="28"/>
      <c r="J10" s="192"/>
      <c r="K10" s="52">
        <f>992125+844371+157178</f>
        <v>1993674</v>
      </c>
      <c r="L10" s="87" t="s">
        <v>147</v>
      </c>
      <c r="M10" s="31"/>
      <c r="N10" s="31"/>
      <c r="O10" s="31"/>
      <c r="P10" s="29"/>
      <c r="Q10" s="29"/>
      <c r="R10" s="31"/>
      <c r="S10" s="31">
        <v>881913</v>
      </c>
      <c r="T10" s="31">
        <v>725508</v>
      </c>
      <c r="U10" s="32">
        <f>SUM(R10:T10)</f>
        <v>1607421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 t="shared" ref="AH10" si="1">SUM(U10,Y10,AC10,AG10)</f>
        <v>1607421</v>
      </c>
      <c r="AI10" s="33">
        <f>IF(ISERROR(AH10/J9),0,AH10/J9)</f>
        <v>0</v>
      </c>
      <c r="AJ10" s="34">
        <f>IF(ISERROR(AH10/$AH$72),"-",AH10/$AH$72)</f>
        <v>3.6787117139544375E-3</v>
      </c>
      <c r="AK10" s="12"/>
      <c r="AL10" s="12"/>
      <c r="AM10" s="12"/>
      <c r="AN10" s="12"/>
      <c r="AO10" s="12"/>
      <c r="AP10" s="12"/>
      <c r="AQ10" s="12"/>
      <c r="AR10" s="12"/>
    </row>
    <row r="11" spans="1:44" s="75" customFormat="1" ht="12.75" customHeight="1">
      <c r="A11" s="139" t="s">
        <v>43</v>
      </c>
      <c r="B11" s="145"/>
      <c r="C11" s="140"/>
      <c r="D11" s="140"/>
      <c r="E11" s="140"/>
      <c r="F11" s="140"/>
      <c r="G11" s="140"/>
      <c r="H11" s="140"/>
      <c r="I11" s="141"/>
      <c r="J11" s="114">
        <f>J8</f>
        <v>16630760</v>
      </c>
      <c r="K11" s="114">
        <f>SUM(K9:K10)</f>
        <v>2390550</v>
      </c>
      <c r="L11" s="127"/>
      <c r="M11" s="114">
        <f>SUM(M9:M9)</f>
        <v>0</v>
      </c>
      <c r="N11" s="114">
        <f>SUM(N9:N9)</f>
        <v>0</v>
      </c>
      <c r="O11" s="114">
        <f>SUM(O9:O9)</f>
        <v>0</v>
      </c>
      <c r="P11" s="116"/>
      <c r="Q11" s="117"/>
      <c r="R11" s="114">
        <f t="shared" ref="R11:AG11" si="2">SUM(R9:R9)</f>
        <v>105834</v>
      </c>
      <c r="S11" s="114">
        <f>SUM(S9:S10)</f>
        <v>881913</v>
      </c>
      <c r="T11" s="114">
        <f>SUM(T9:T10)</f>
        <v>1016550</v>
      </c>
      <c r="U11" s="114">
        <f>SUM(U9:X10)</f>
        <v>2004297</v>
      </c>
      <c r="V11" s="114">
        <f t="shared" si="2"/>
        <v>0</v>
      </c>
      <c r="W11" s="114">
        <f t="shared" si="2"/>
        <v>0</v>
      </c>
      <c r="X11" s="114">
        <f t="shared" si="2"/>
        <v>0</v>
      </c>
      <c r="Y11" s="114">
        <f t="shared" si="2"/>
        <v>0</v>
      </c>
      <c r="Z11" s="114">
        <f t="shared" si="2"/>
        <v>0</v>
      </c>
      <c r="AA11" s="114">
        <f t="shared" si="2"/>
        <v>0</v>
      </c>
      <c r="AB11" s="114">
        <f t="shared" si="2"/>
        <v>0</v>
      </c>
      <c r="AC11" s="114">
        <f t="shared" si="2"/>
        <v>0</v>
      </c>
      <c r="AD11" s="114">
        <f t="shared" si="2"/>
        <v>0</v>
      </c>
      <c r="AE11" s="114">
        <f t="shared" si="2"/>
        <v>0</v>
      </c>
      <c r="AF11" s="114">
        <f t="shared" si="2"/>
        <v>0</v>
      </c>
      <c r="AG11" s="114">
        <f t="shared" si="2"/>
        <v>0</v>
      </c>
      <c r="AH11" s="114">
        <f>SUM(AH9:AH10)</f>
        <v>2004297</v>
      </c>
      <c r="AI11" s="118">
        <f>IF(ISERROR(AH11/J11),0,AH11/J11)</f>
        <v>0.12051746282190351</v>
      </c>
      <c r="AJ11" s="118">
        <f>IF(ISERROR(AH11/$AH$72),0,AH11/$AH$72)</f>
        <v>4.5869942299769243E-3</v>
      </c>
      <c r="AK11" s="12"/>
      <c r="AL11" s="12"/>
      <c r="AM11" s="12"/>
      <c r="AN11" s="12"/>
      <c r="AO11" s="12"/>
      <c r="AP11" s="12"/>
      <c r="AQ11" s="12"/>
      <c r="AR11" s="12"/>
    </row>
    <row r="12" spans="1:44" ht="12.75" customHeight="1">
      <c r="A12" s="136" t="s">
        <v>44</v>
      </c>
      <c r="B12" s="137"/>
      <c r="C12" s="137"/>
      <c r="D12" s="137"/>
      <c r="E12" s="138"/>
      <c r="F12" s="17"/>
      <c r="G12" s="18"/>
      <c r="H12" s="19"/>
      <c r="I12" s="19"/>
      <c r="J12" s="160">
        <v>12310000</v>
      </c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4"/>
      <c r="AJ12" s="24"/>
    </row>
    <row r="13" spans="1:44" ht="15" outlineLevel="1">
      <c r="A13" s="26">
        <v>1</v>
      </c>
      <c r="B13" s="26"/>
      <c r="C13" s="40"/>
      <c r="D13" s="36"/>
      <c r="E13" s="90"/>
      <c r="F13" s="40"/>
      <c r="G13" s="40"/>
      <c r="H13" s="36"/>
      <c r="I13" s="36"/>
      <c r="J13" s="191"/>
      <c r="K13" s="52">
        <f>264586+88195+255767+167572+114654+194030</f>
        <v>1084804</v>
      </c>
      <c r="L13" s="87" t="s">
        <v>148</v>
      </c>
      <c r="M13" s="31"/>
      <c r="N13" s="31"/>
      <c r="O13" s="31"/>
      <c r="P13" s="29"/>
      <c r="Q13" s="29"/>
      <c r="R13" s="31">
        <v>352781</v>
      </c>
      <c r="S13" s="31">
        <f>255767+167572</f>
        <v>423339</v>
      </c>
      <c r="T13" s="31">
        <f>114654+194030</f>
        <v>308684</v>
      </c>
      <c r="U13" s="32">
        <f>SUM(R13:T13)</f>
        <v>1084804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 t="shared" ref="AH13:AH14" si="3">SUM(U13,Y13,AC13,AG13)</f>
        <v>1084804</v>
      </c>
      <c r="AI13" s="33">
        <f>IF(ISERROR(AH13/J13),0,AH13/J13)</f>
        <v>0</v>
      </c>
      <c r="AJ13" s="34">
        <f>IF(ISERROR(AH13/$AH$72),"-",AH13/$AH$72)</f>
        <v>2.4826608474970962E-3</v>
      </c>
      <c r="AK13" s="12"/>
      <c r="AL13" s="12"/>
      <c r="AM13" s="12"/>
      <c r="AN13" s="12"/>
      <c r="AO13" s="12"/>
      <c r="AP13" s="12"/>
      <c r="AQ13" s="12"/>
      <c r="AR13" s="12"/>
    </row>
    <row r="14" spans="1:44" ht="15" outlineLevel="1">
      <c r="A14" s="26">
        <v>2</v>
      </c>
      <c r="B14" s="26"/>
      <c r="C14" s="40"/>
      <c r="D14" s="36"/>
      <c r="E14" s="90"/>
      <c r="F14" s="40"/>
      <c r="G14" s="40"/>
      <c r="H14" s="36"/>
      <c r="I14" s="36"/>
      <c r="J14" s="193"/>
      <c r="K14" s="52">
        <f>103941+24000+58750+1603975+69650</f>
        <v>1860316</v>
      </c>
      <c r="L14" s="87" t="s">
        <v>147</v>
      </c>
      <c r="M14" s="31"/>
      <c r="N14" s="31"/>
      <c r="O14" s="31"/>
      <c r="P14" s="29"/>
      <c r="Q14" s="29"/>
      <c r="R14" s="31">
        <v>127941</v>
      </c>
      <c r="S14" s="31">
        <v>58750</v>
      </c>
      <c r="T14" s="31">
        <f>603975+69650</f>
        <v>673625</v>
      </c>
      <c r="U14" s="32">
        <f t="shared" ref="U14" si="4">SUM(R14:T14)</f>
        <v>860316</v>
      </c>
      <c r="V14" s="31"/>
      <c r="W14" s="31"/>
      <c r="X14" s="31"/>
      <c r="Y14" s="32">
        <f t="shared" ref="Y14" si="5">SUM(V14:X14)</f>
        <v>0</v>
      </c>
      <c r="Z14" s="31"/>
      <c r="AA14" s="31"/>
      <c r="AB14" s="31"/>
      <c r="AC14" s="32">
        <f t="shared" ref="AC14" si="6">SUM(Z14:AB14)</f>
        <v>0</v>
      </c>
      <c r="AD14" s="31"/>
      <c r="AE14" s="31"/>
      <c r="AF14" s="31"/>
      <c r="AG14" s="32">
        <f t="shared" ref="AG14" si="7">SUM(AD14:AF14)</f>
        <v>0</v>
      </c>
      <c r="AH14" s="32">
        <f t="shared" si="3"/>
        <v>860316</v>
      </c>
      <c r="AI14" s="33">
        <f t="shared" ref="AI14" si="8">IF(ISERROR(AH14/J14),0,AH14/J14)</f>
        <v>0</v>
      </c>
      <c r="AJ14" s="34">
        <f>IF(ISERROR(AH14/$AH$72),"-",AH14/$AH$72)</f>
        <v>1.9689020778641229E-3</v>
      </c>
      <c r="AK14" s="12"/>
      <c r="AL14" s="12"/>
      <c r="AM14" s="12"/>
      <c r="AN14" s="12"/>
      <c r="AO14" s="12"/>
      <c r="AP14" s="12"/>
      <c r="AQ14" s="12"/>
      <c r="AR14" s="12"/>
    </row>
    <row r="15" spans="1:44" s="75" customFormat="1" ht="12.75" customHeight="1">
      <c r="A15" s="139" t="s">
        <v>45</v>
      </c>
      <c r="B15" s="145"/>
      <c r="C15" s="140"/>
      <c r="D15" s="140"/>
      <c r="E15" s="140"/>
      <c r="F15" s="140"/>
      <c r="G15" s="140"/>
      <c r="H15" s="140"/>
      <c r="I15" s="141"/>
      <c r="J15" s="114">
        <f>J12</f>
        <v>12310000</v>
      </c>
      <c r="K15" s="114">
        <f>SUM(K13:K14)</f>
        <v>2945120</v>
      </c>
      <c r="L15" s="127"/>
      <c r="M15" s="114">
        <f>SUM(M13:M14)</f>
        <v>0</v>
      </c>
      <c r="N15" s="114">
        <f>SUM(N13:N14)</f>
        <v>0</v>
      </c>
      <c r="O15" s="114">
        <f>SUM(O13:O14)</f>
        <v>0</v>
      </c>
      <c r="P15" s="116"/>
      <c r="Q15" s="117"/>
      <c r="R15" s="114">
        <f t="shared" ref="R15:AH15" si="9">SUM(R13:R14)</f>
        <v>480722</v>
      </c>
      <c r="S15" s="114">
        <f t="shared" si="9"/>
        <v>482089</v>
      </c>
      <c r="T15" s="114">
        <f t="shared" si="9"/>
        <v>982309</v>
      </c>
      <c r="U15" s="114">
        <f t="shared" si="9"/>
        <v>1945120</v>
      </c>
      <c r="V15" s="114">
        <f t="shared" si="9"/>
        <v>0</v>
      </c>
      <c r="W15" s="114">
        <f t="shared" si="9"/>
        <v>0</v>
      </c>
      <c r="X15" s="114">
        <f t="shared" si="9"/>
        <v>0</v>
      </c>
      <c r="Y15" s="114">
        <f t="shared" si="9"/>
        <v>0</v>
      </c>
      <c r="Z15" s="114">
        <f t="shared" si="9"/>
        <v>0</v>
      </c>
      <c r="AA15" s="114">
        <f t="shared" si="9"/>
        <v>0</v>
      </c>
      <c r="AB15" s="114">
        <f t="shared" si="9"/>
        <v>0</v>
      </c>
      <c r="AC15" s="114">
        <f t="shared" si="9"/>
        <v>0</v>
      </c>
      <c r="AD15" s="114">
        <f t="shared" si="9"/>
        <v>0</v>
      </c>
      <c r="AE15" s="114">
        <f t="shared" si="9"/>
        <v>0</v>
      </c>
      <c r="AF15" s="114">
        <f t="shared" si="9"/>
        <v>0</v>
      </c>
      <c r="AG15" s="114">
        <f t="shared" si="9"/>
        <v>0</v>
      </c>
      <c r="AH15" s="114">
        <f t="shared" si="9"/>
        <v>1945120</v>
      </c>
      <c r="AI15" s="118">
        <f>IF(ISERROR(AH15/J15),0,AH15/J15)</f>
        <v>0.15801137286758732</v>
      </c>
      <c r="AJ15" s="118">
        <f>IF(ISERROR(AH15/$AH$72),0,AH15/$AH$72)</f>
        <v>4.4515629253612191E-3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customHeight="1">
      <c r="A16" s="136" t="s">
        <v>46</v>
      </c>
      <c r="B16" s="137"/>
      <c r="C16" s="137"/>
      <c r="D16" s="137"/>
      <c r="E16" s="138"/>
      <c r="F16" s="17"/>
      <c r="G16" s="18"/>
      <c r="H16" s="19"/>
      <c r="I16" s="19"/>
      <c r="J16" s="160">
        <v>29245000</v>
      </c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4"/>
      <c r="AJ16" s="24"/>
    </row>
    <row r="17" spans="1:44" ht="15" outlineLevel="1">
      <c r="A17" s="26">
        <v>1</v>
      </c>
      <c r="B17" s="26"/>
      <c r="C17" s="40"/>
      <c r="D17" s="36"/>
      <c r="E17" s="90"/>
      <c r="F17" s="40"/>
      <c r="G17" s="40"/>
      <c r="H17" s="36"/>
      <c r="I17" s="36"/>
      <c r="J17" s="191"/>
      <c r="K17" s="52">
        <f>123473+123473+176390+158752</f>
        <v>582088</v>
      </c>
      <c r="L17" s="87" t="s">
        <v>148</v>
      </c>
      <c r="M17" s="31"/>
      <c r="N17" s="31"/>
      <c r="O17" s="31"/>
      <c r="P17" s="29"/>
      <c r="Q17" s="29"/>
      <c r="R17" s="31"/>
      <c r="S17" s="31">
        <f>123473+123473</f>
        <v>246946</v>
      </c>
      <c r="T17" s="31">
        <f>176390+158752</f>
        <v>335142</v>
      </c>
      <c r="U17" s="32">
        <f>SUM(R17:T17)</f>
        <v>582088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 t="shared" ref="AH17:AH18" si="10">SUM(U17,Y17,AC17,AG17)</f>
        <v>582088</v>
      </c>
      <c r="AI17" s="33">
        <f>IF(ISERROR(AH17/J16),0,AH17/J16)</f>
        <v>1.9903846811420756E-2</v>
      </c>
      <c r="AJ17" s="34">
        <f>IF(ISERROR(AH17/$AH$72),"-",AH17/$AH$72)</f>
        <v>1.3321550136226358E-3</v>
      </c>
      <c r="AK17" s="12"/>
      <c r="AL17" s="12"/>
      <c r="AM17" s="12"/>
      <c r="AN17" s="12"/>
      <c r="AO17" s="12"/>
      <c r="AP17" s="12"/>
      <c r="AQ17" s="12"/>
      <c r="AR17" s="12"/>
    </row>
    <row r="18" spans="1:44" ht="15" outlineLevel="1">
      <c r="A18" s="26">
        <v>2</v>
      </c>
      <c r="B18" s="26"/>
      <c r="C18" s="40"/>
      <c r="D18" s="36"/>
      <c r="E18" s="90"/>
      <c r="F18" s="40"/>
      <c r="G18" s="40"/>
      <c r="H18" s="36"/>
      <c r="I18" s="36"/>
      <c r="J18" s="161"/>
      <c r="K18" s="52">
        <f>14315153+171054+2979423+141581</f>
        <v>17607211</v>
      </c>
      <c r="L18" s="87" t="s">
        <v>147</v>
      </c>
      <c r="M18" s="31"/>
      <c r="N18" s="31"/>
      <c r="O18" s="31"/>
      <c r="P18" s="29"/>
      <c r="Q18" s="29"/>
      <c r="R18" s="31"/>
      <c r="S18" s="31">
        <v>1997366</v>
      </c>
      <c r="T18" s="31">
        <f>1908416+3400</f>
        <v>1911816</v>
      </c>
      <c r="U18" s="32">
        <f t="shared" ref="U18" si="11">SUM(R18:T18)</f>
        <v>3909182</v>
      </c>
      <c r="V18" s="31"/>
      <c r="W18" s="31"/>
      <c r="X18" s="31"/>
      <c r="Y18" s="32">
        <f t="shared" ref="Y18" si="12">SUM(V18:X18)</f>
        <v>0</v>
      </c>
      <c r="Z18" s="31"/>
      <c r="AA18" s="31"/>
      <c r="AB18" s="31"/>
      <c r="AC18" s="32">
        <f t="shared" ref="AC18" si="13">SUM(Z18:AB18)</f>
        <v>0</v>
      </c>
      <c r="AD18" s="31"/>
      <c r="AE18" s="31"/>
      <c r="AF18" s="31"/>
      <c r="AG18" s="32">
        <f t="shared" ref="AG18" si="14">SUM(AD18:AF18)</f>
        <v>0</v>
      </c>
      <c r="AH18" s="32">
        <f t="shared" si="10"/>
        <v>3909182</v>
      </c>
      <c r="AI18" s="33">
        <f>IF(ISERROR(AH18/J16),0,AH18/J16)</f>
        <v>0.13367009745255598</v>
      </c>
      <c r="AJ18" s="34">
        <f>IF(ISERROR(AH18/$AH$72),"-",AH18/$AH$72)</f>
        <v>8.9464761349888032E-3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customHeight="1">
      <c r="A19" s="139" t="s">
        <v>47</v>
      </c>
      <c r="B19" s="145"/>
      <c r="C19" s="140"/>
      <c r="D19" s="140"/>
      <c r="E19" s="140"/>
      <c r="F19" s="140"/>
      <c r="G19" s="140"/>
      <c r="H19" s="140"/>
      <c r="I19" s="141"/>
      <c r="J19" s="114">
        <f>J16</f>
        <v>29245000</v>
      </c>
      <c r="K19" s="114">
        <f>SUM(K17:K18)</f>
        <v>18189299</v>
      </c>
      <c r="L19" s="127"/>
      <c r="M19" s="114">
        <f>SUM(M17:M18)</f>
        <v>0</v>
      </c>
      <c r="N19" s="114">
        <f>SUM(N17:N18)</f>
        <v>0</v>
      </c>
      <c r="O19" s="114">
        <f>SUM(O17:O18)</f>
        <v>0</v>
      </c>
      <c r="P19" s="116"/>
      <c r="Q19" s="117"/>
      <c r="R19" s="114">
        <f t="shared" ref="R19:AH19" si="15">SUM(R17:R18)</f>
        <v>0</v>
      </c>
      <c r="S19" s="114">
        <f t="shared" si="15"/>
        <v>2244312</v>
      </c>
      <c r="T19" s="114">
        <f t="shared" si="15"/>
        <v>2246958</v>
      </c>
      <c r="U19" s="114">
        <f t="shared" si="15"/>
        <v>4491270</v>
      </c>
      <c r="V19" s="114">
        <f t="shared" si="15"/>
        <v>0</v>
      </c>
      <c r="W19" s="114">
        <f t="shared" si="15"/>
        <v>0</v>
      </c>
      <c r="X19" s="114">
        <f t="shared" si="15"/>
        <v>0</v>
      </c>
      <c r="Y19" s="114">
        <f t="shared" si="15"/>
        <v>0</v>
      </c>
      <c r="Z19" s="114">
        <f t="shared" si="15"/>
        <v>0</v>
      </c>
      <c r="AA19" s="114">
        <f t="shared" si="15"/>
        <v>0</v>
      </c>
      <c r="AB19" s="114">
        <f t="shared" si="15"/>
        <v>0</v>
      </c>
      <c r="AC19" s="114">
        <f t="shared" si="15"/>
        <v>0</v>
      </c>
      <c r="AD19" s="114">
        <f t="shared" si="15"/>
        <v>0</v>
      </c>
      <c r="AE19" s="114">
        <f t="shared" si="15"/>
        <v>0</v>
      </c>
      <c r="AF19" s="114">
        <f t="shared" si="15"/>
        <v>0</v>
      </c>
      <c r="AG19" s="114">
        <f t="shared" si="15"/>
        <v>0</v>
      </c>
      <c r="AH19" s="114">
        <f t="shared" si="15"/>
        <v>4491270</v>
      </c>
      <c r="AI19" s="118">
        <f>IF(ISERROR(AH19/J19),0,AH19/J19)</f>
        <v>0.15357394426397675</v>
      </c>
      <c r="AJ19" s="118">
        <f>IF(ISERROR(AH19/$AH$72),0,AH19/$AH$72)</f>
        <v>1.0278631148611439E-2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customHeight="1">
      <c r="A20" s="136" t="s">
        <v>48</v>
      </c>
      <c r="B20" s="137"/>
      <c r="C20" s="137"/>
      <c r="D20" s="137"/>
      <c r="E20" s="138"/>
      <c r="F20" s="17"/>
      <c r="G20" s="18"/>
      <c r="H20" s="19"/>
      <c r="I20" s="19"/>
      <c r="J20" s="160">
        <v>16862000</v>
      </c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5" outlineLevel="1">
      <c r="A21" s="26">
        <v>1</v>
      </c>
      <c r="B21" s="26"/>
      <c r="C21" s="40"/>
      <c r="D21" s="36"/>
      <c r="E21" s="90"/>
      <c r="F21" s="40"/>
      <c r="G21" s="40"/>
      <c r="H21" s="36"/>
      <c r="I21" s="36"/>
      <c r="J21" s="191"/>
      <c r="K21" s="52">
        <f>185210+17639+35278+17639</f>
        <v>255766</v>
      </c>
      <c r="L21" s="87" t="s">
        <v>148</v>
      </c>
      <c r="M21" s="31"/>
      <c r="N21" s="31"/>
      <c r="O21" s="31"/>
      <c r="P21" s="29"/>
      <c r="Q21" s="29"/>
      <c r="R21" s="31">
        <v>185210</v>
      </c>
      <c r="S21" s="31">
        <v>17639</v>
      </c>
      <c r="T21" s="31">
        <f>35278+17639</f>
        <v>52917</v>
      </c>
      <c r="U21" s="32">
        <f>SUM(R21:T21)</f>
        <v>255766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22" si="16">SUM(U21,Y21,AC21,AG21)</f>
        <v>255766</v>
      </c>
      <c r="AI21" s="33">
        <f>IF(ISERROR(AH21/J20),0,AH21/J20)</f>
        <v>1.5168188826948167E-2</v>
      </c>
      <c r="AJ21" s="34">
        <f>IF(ISERROR(AH21/$AH$72),"-",AH21/$AH$72)</f>
        <v>5.8534097802086119E-4</v>
      </c>
      <c r="AK21" s="12"/>
      <c r="AL21" s="12"/>
      <c r="AM21" s="12"/>
      <c r="AN21" s="12"/>
      <c r="AO21" s="12"/>
      <c r="AP21" s="12"/>
      <c r="AQ21" s="12"/>
      <c r="AR21" s="12"/>
    </row>
    <row r="22" spans="1:44" ht="15" outlineLevel="1">
      <c r="A22" s="26">
        <v>2</v>
      </c>
      <c r="B22" s="26"/>
      <c r="C22" s="40"/>
      <c r="D22" s="36"/>
      <c r="E22" s="90"/>
      <c r="F22" s="40"/>
      <c r="G22" s="40"/>
      <c r="H22" s="36"/>
      <c r="I22" s="36"/>
      <c r="J22" s="161"/>
      <c r="K22" s="52">
        <f>1551251+19500+2229535+1397180+3906059</f>
        <v>9103525</v>
      </c>
      <c r="L22" s="87" t="s">
        <v>147</v>
      </c>
      <c r="M22" s="31"/>
      <c r="N22" s="31"/>
      <c r="O22" s="31"/>
      <c r="P22" s="29"/>
      <c r="Q22" s="29"/>
      <c r="R22" s="31">
        <f>385031+19500</f>
        <v>404531</v>
      </c>
      <c r="S22" s="31">
        <v>179993</v>
      </c>
      <c r="T22" s="31">
        <f>1317838+18059</f>
        <v>1335897</v>
      </c>
      <c r="U22" s="32">
        <f t="shared" ref="U22" si="17">SUM(R22:T22)</f>
        <v>1920421</v>
      </c>
      <c r="V22" s="31"/>
      <c r="W22" s="31"/>
      <c r="X22" s="31"/>
      <c r="Y22" s="32">
        <f t="shared" ref="Y22" si="18">SUM(V22:X22)</f>
        <v>0</v>
      </c>
      <c r="Z22" s="31"/>
      <c r="AA22" s="31"/>
      <c r="AB22" s="31"/>
      <c r="AC22" s="32">
        <f t="shared" ref="AC22" si="19">SUM(Z22:AB22)</f>
        <v>0</v>
      </c>
      <c r="AD22" s="31"/>
      <c r="AE22" s="31"/>
      <c r="AF22" s="31"/>
      <c r="AG22" s="32">
        <f t="shared" ref="AG22" si="20">SUM(AD22:AF22)</f>
        <v>0</v>
      </c>
      <c r="AH22" s="32">
        <f t="shared" si="16"/>
        <v>1920421</v>
      </c>
      <c r="AI22" s="33">
        <f>IF(ISERROR(AH22/J20),0,AH22/J20)</f>
        <v>0.11389046376467797</v>
      </c>
      <c r="AJ22" s="34">
        <f>IF(ISERROR(AH22/$AH$72),"-",AH22/$AH$72)</f>
        <v>4.3950372854554562E-3</v>
      </c>
      <c r="AK22" s="12"/>
      <c r="AL22" s="12"/>
      <c r="AM22" s="12"/>
      <c r="AN22" s="12"/>
      <c r="AO22" s="12"/>
      <c r="AP22" s="12"/>
      <c r="AQ22" s="12"/>
      <c r="AR22" s="12"/>
    </row>
    <row r="23" spans="1:44" s="75" customFormat="1" ht="12.75" customHeight="1">
      <c r="A23" s="139" t="s">
        <v>49</v>
      </c>
      <c r="B23" s="145"/>
      <c r="C23" s="140"/>
      <c r="D23" s="140"/>
      <c r="E23" s="140"/>
      <c r="F23" s="140"/>
      <c r="G23" s="140"/>
      <c r="H23" s="140"/>
      <c r="I23" s="141"/>
      <c r="J23" s="114">
        <f>J20</f>
        <v>16862000</v>
      </c>
      <c r="K23" s="114">
        <f>SUM(K21:K22)</f>
        <v>9359291</v>
      </c>
      <c r="L23" s="127"/>
      <c r="M23" s="114">
        <f>SUM(M21:M22)</f>
        <v>0</v>
      </c>
      <c r="N23" s="114">
        <f>SUM(N21:N22)</f>
        <v>0</v>
      </c>
      <c r="O23" s="114">
        <f>SUM(O21:O22)</f>
        <v>0</v>
      </c>
      <c r="P23" s="116"/>
      <c r="Q23" s="117"/>
      <c r="R23" s="114">
        <f t="shared" ref="R23:AH23" si="21">SUM(R21:R22)</f>
        <v>589741</v>
      </c>
      <c r="S23" s="114">
        <f t="shared" si="21"/>
        <v>197632</v>
      </c>
      <c r="T23" s="114">
        <f t="shared" si="21"/>
        <v>1388814</v>
      </c>
      <c r="U23" s="114">
        <f t="shared" si="21"/>
        <v>2176187</v>
      </c>
      <c r="V23" s="114">
        <f t="shared" si="21"/>
        <v>0</v>
      </c>
      <c r="W23" s="114">
        <f t="shared" si="21"/>
        <v>0</v>
      </c>
      <c r="X23" s="114">
        <f t="shared" si="21"/>
        <v>0</v>
      </c>
      <c r="Y23" s="114">
        <f t="shared" si="21"/>
        <v>0</v>
      </c>
      <c r="Z23" s="114">
        <f t="shared" si="21"/>
        <v>0</v>
      </c>
      <c r="AA23" s="114">
        <f t="shared" si="21"/>
        <v>0</v>
      </c>
      <c r="AB23" s="114">
        <f t="shared" si="21"/>
        <v>0</v>
      </c>
      <c r="AC23" s="114">
        <f t="shared" si="21"/>
        <v>0</v>
      </c>
      <c r="AD23" s="114">
        <f t="shared" si="21"/>
        <v>0</v>
      </c>
      <c r="AE23" s="114">
        <f t="shared" si="21"/>
        <v>0</v>
      </c>
      <c r="AF23" s="114">
        <f t="shared" si="21"/>
        <v>0</v>
      </c>
      <c r="AG23" s="114">
        <f t="shared" si="21"/>
        <v>0</v>
      </c>
      <c r="AH23" s="114">
        <f t="shared" si="21"/>
        <v>2176187</v>
      </c>
      <c r="AI23" s="118">
        <f>IF(ISERROR(AH23/J23),0,AH23/J23)</f>
        <v>0.12905865259162613</v>
      </c>
      <c r="AJ23" s="118">
        <f>IF(ISERROR(AH23/$AH$72),0,AH23/$AH$72)</f>
        <v>4.9803782634763177E-3</v>
      </c>
      <c r="AK23" s="12"/>
      <c r="AL23" s="12"/>
      <c r="AM23" s="12"/>
      <c r="AN23" s="12"/>
      <c r="AO23" s="12"/>
      <c r="AP23" s="12"/>
      <c r="AQ23" s="12"/>
      <c r="AR23" s="12"/>
    </row>
    <row r="24" spans="1:44" ht="12.75" customHeight="1">
      <c r="A24" s="136" t="s">
        <v>50</v>
      </c>
      <c r="B24" s="137"/>
      <c r="C24" s="137"/>
      <c r="D24" s="137"/>
      <c r="E24" s="138"/>
      <c r="F24" s="17"/>
      <c r="G24" s="18"/>
      <c r="H24" s="19"/>
      <c r="I24" s="19"/>
      <c r="J24" s="189">
        <v>29636000</v>
      </c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4"/>
      <c r="AJ24" s="24"/>
    </row>
    <row r="25" spans="1:44" ht="15" outlineLevel="1">
      <c r="A25" s="26">
        <v>1</v>
      </c>
      <c r="B25" s="26"/>
      <c r="C25" s="40"/>
      <c r="D25" s="36"/>
      <c r="E25" s="90"/>
      <c r="F25" s="40"/>
      <c r="G25" s="40"/>
      <c r="H25" s="36"/>
      <c r="I25" s="36"/>
      <c r="J25" s="190"/>
      <c r="K25" s="52">
        <f>17639+440975+35278+246946</f>
        <v>740838</v>
      </c>
      <c r="L25" s="87" t="s">
        <v>148</v>
      </c>
      <c r="M25" s="31"/>
      <c r="N25" s="31"/>
      <c r="O25" s="31"/>
      <c r="P25" s="29"/>
      <c r="Q25" s="29"/>
      <c r="R25" s="31"/>
      <c r="S25" s="31">
        <v>458614</v>
      </c>
      <c r="T25" s="31">
        <f>35278+246946</f>
        <v>282224</v>
      </c>
      <c r="U25" s="32">
        <f>SUM(R25:T25)</f>
        <v>740838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 t="shared" ref="AH25" si="22">SUM(U25,Y25,AC25,AG25)</f>
        <v>740838</v>
      </c>
      <c r="AI25" s="33">
        <f>IF(ISERROR(AH25/J24),0,AH25/J24)</f>
        <v>2.4997907949790794E-2</v>
      </c>
      <c r="AJ25" s="34">
        <f>IF(ISERROR(AH25/$AH$72),"-",AH25/$AH$72)</f>
        <v>1.69546710459959E-3</v>
      </c>
      <c r="AK25" s="12"/>
      <c r="AL25" s="12"/>
      <c r="AM25" s="12"/>
      <c r="AN25" s="12"/>
      <c r="AO25" s="12"/>
      <c r="AP25" s="12"/>
      <c r="AQ25" s="12"/>
      <c r="AR25" s="12"/>
    </row>
    <row r="26" spans="1:44" ht="15" outlineLevel="1">
      <c r="A26" s="26">
        <v>2</v>
      </c>
      <c r="B26" s="26"/>
      <c r="C26" s="40"/>
      <c r="D26" s="36"/>
      <c r="E26" s="90"/>
      <c r="F26" s="40"/>
      <c r="G26" s="40"/>
      <c r="H26" s="36"/>
      <c r="I26" s="36"/>
      <c r="J26" s="192"/>
      <c r="K26" s="52">
        <f>3534147+195102+3667510+126889</f>
        <v>7523648</v>
      </c>
      <c r="L26" s="87" t="s">
        <v>147</v>
      </c>
      <c r="M26" s="31"/>
      <c r="N26" s="31"/>
      <c r="O26" s="31"/>
      <c r="P26" s="29"/>
      <c r="Q26" s="29"/>
      <c r="R26" s="31"/>
      <c r="S26" s="31">
        <v>3729249</v>
      </c>
      <c r="T26" s="31">
        <f>3667510+126889</f>
        <v>3794399</v>
      </c>
      <c r="U26" s="32">
        <f>SUM(R26:T26)</f>
        <v>7523648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 t="shared" ref="AH26" si="23">SUM(U26,Y26,AC26,AG26)</f>
        <v>7523648</v>
      </c>
      <c r="AI26" s="33">
        <f>IF(ISERROR(AH26/J25),0,AH26/J25)</f>
        <v>0</v>
      </c>
      <c r="AJ26" s="34">
        <f>IF(ISERROR(AH26/$AH$72),"-",AH26/$AH$72)</f>
        <v>1.7218471097036728E-2</v>
      </c>
      <c r="AK26" s="12"/>
      <c r="AL26" s="12"/>
      <c r="AM26" s="12"/>
      <c r="AN26" s="12"/>
      <c r="AO26" s="12"/>
      <c r="AP26" s="12"/>
      <c r="AQ26" s="12"/>
      <c r="AR26" s="12"/>
    </row>
    <row r="27" spans="1:44" s="75" customFormat="1" ht="12.75" customHeight="1">
      <c r="A27" s="139" t="s">
        <v>51</v>
      </c>
      <c r="B27" s="145"/>
      <c r="C27" s="140"/>
      <c r="D27" s="140"/>
      <c r="E27" s="140"/>
      <c r="F27" s="140"/>
      <c r="G27" s="140"/>
      <c r="H27" s="140"/>
      <c r="I27" s="141"/>
      <c r="J27" s="114">
        <f>J24</f>
        <v>29636000</v>
      </c>
      <c r="K27" s="114">
        <f>SUM(K25:K26)</f>
        <v>8264486</v>
      </c>
      <c r="L27" s="127"/>
      <c r="M27" s="114">
        <f>SUM(M25:M25)</f>
        <v>0</v>
      </c>
      <c r="N27" s="114">
        <f>SUM(N25:N25)</f>
        <v>0</v>
      </c>
      <c r="O27" s="114">
        <f>SUM(O25:O25)</f>
        <v>0</v>
      </c>
      <c r="P27" s="116"/>
      <c r="Q27" s="117"/>
      <c r="R27" s="114">
        <f>SUM(R25:R26)</f>
        <v>0</v>
      </c>
      <c r="S27" s="114">
        <f t="shared" ref="S27:AH27" si="24">SUM(S25:S26)</f>
        <v>4187863</v>
      </c>
      <c r="T27" s="114">
        <f t="shared" si="24"/>
        <v>4076623</v>
      </c>
      <c r="U27" s="114">
        <f t="shared" si="24"/>
        <v>8264486</v>
      </c>
      <c r="V27" s="114">
        <f t="shared" si="24"/>
        <v>0</v>
      </c>
      <c r="W27" s="114">
        <f t="shared" si="24"/>
        <v>0</v>
      </c>
      <c r="X27" s="114">
        <f t="shared" si="24"/>
        <v>0</v>
      </c>
      <c r="Y27" s="114">
        <f t="shared" si="24"/>
        <v>0</v>
      </c>
      <c r="Z27" s="114">
        <f t="shared" si="24"/>
        <v>0</v>
      </c>
      <c r="AA27" s="114">
        <f t="shared" si="24"/>
        <v>0</v>
      </c>
      <c r="AB27" s="114">
        <f t="shared" si="24"/>
        <v>0</v>
      </c>
      <c r="AC27" s="114">
        <f t="shared" si="24"/>
        <v>0</v>
      </c>
      <c r="AD27" s="114">
        <f t="shared" si="24"/>
        <v>0</v>
      </c>
      <c r="AE27" s="114">
        <f t="shared" si="24"/>
        <v>0</v>
      </c>
      <c r="AF27" s="114">
        <f t="shared" si="24"/>
        <v>0</v>
      </c>
      <c r="AG27" s="114">
        <f t="shared" si="24"/>
        <v>0</v>
      </c>
      <c r="AH27" s="114">
        <f t="shared" si="24"/>
        <v>8264486</v>
      </c>
      <c r="AI27" s="118">
        <f>IF(ISERROR(AH27/J27),0,AH27/J27)</f>
        <v>0.27886644621406398</v>
      </c>
      <c r="AJ27" s="118">
        <f>IF(ISERROR(AH27/$AH$72),0,AH27/$AH$72)</f>
        <v>1.891393820163632E-2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customHeight="1">
      <c r="A28" s="136" t="s">
        <v>52</v>
      </c>
      <c r="B28" s="137"/>
      <c r="C28" s="137"/>
      <c r="D28" s="137"/>
      <c r="E28" s="138"/>
      <c r="F28" s="17"/>
      <c r="G28" s="18"/>
      <c r="H28" s="19"/>
      <c r="I28" s="19"/>
      <c r="J28" s="160">
        <v>6330000</v>
      </c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4"/>
      <c r="AJ28" s="24"/>
    </row>
    <row r="29" spans="1:44" ht="15" outlineLevel="1">
      <c r="A29" s="26">
        <v>1</v>
      </c>
      <c r="B29" s="26"/>
      <c r="C29" s="40"/>
      <c r="D29" s="36"/>
      <c r="E29" s="90"/>
      <c r="F29" s="40"/>
      <c r="G29" s="40"/>
      <c r="H29" s="36"/>
      <c r="I29" s="36"/>
      <c r="J29" s="191"/>
      <c r="K29" s="52">
        <f>194029+264625+123473+405697</f>
        <v>987824</v>
      </c>
      <c r="L29" s="87" t="s">
        <v>148</v>
      </c>
      <c r="M29" s="31"/>
      <c r="N29" s="31"/>
      <c r="O29" s="31"/>
      <c r="P29" s="29"/>
      <c r="Q29" s="29"/>
      <c r="R29" s="31"/>
      <c r="S29" s="31">
        <v>458654</v>
      </c>
      <c r="T29" s="31">
        <f>123473+405657</f>
        <v>529130</v>
      </c>
      <c r="U29" s="32">
        <f>SUM(R29:T29)</f>
        <v>987784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 t="shared" ref="AH29" si="25">SUM(U29,Y29,AC29,AG29)</f>
        <v>987784</v>
      </c>
      <c r="AI29" s="33">
        <f>IF(ISERROR(AH29/J29),0,AH29/J29)</f>
        <v>0</v>
      </c>
      <c r="AJ29" s="34">
        <f>IF(ISERROR(AH29/$AH$72),"-",AH29/$AH$72)</f>
        <v>2.2606228061327867E-3</v>
      </c>
      <c r="AK29" s="12"/>
      <c r="AL29" s="12"/>
      <c r="AM29" s="12"/>
      <c r="AN29" s="12"/>
      <c r="AO29" s="12"/>
      <c r="AP29" s="12"/>
      <c r="AQ29" s="12"/>
      <c r="AR29" s="12"/>
    </row>
    <row r="30" spans="1:44" ht="15" outlineLevel="1">
      <c r="A30" s="26">
        <v>1</v>
      </c>
      <c r="B30" s="26"/>
      <c r="C30" s="40"/>
      <c r="D30" s="36"/>
      <c r="E30" s="90"/>
      <c r="F30" s="40"/>
      <c r="G30" s="40"/>
      <c r="H30" s="36"/>
      <c r="I30" s="36"/>
      <c r="J30" s="191"/>
      <c r="K30" s="52">
        <f>140651+143888+53400</f>
        <v>337939</v>
      </c>
      <c r="L30" s="87" t="s">
        <v>147</v>
      </c>
      <c r="M30" s="31"/>
      <c r="N30" s="31"/>
      <c r="O30" s="31"/>
      <c r="P30" s="29"/>
      <c r="Q30" s="29"/>
      <c r="R30" s="31"/>
      <c r="S30" s="31">
        <v>140651</v>
      </c>
      <c r="T30" s="31">
        <f>143888+53400</f>
        <v>197288</v>
      </c>
      <c r="U30" s="32">
        <f>SUM(R30:T30)</f>
        <v>337939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 t="shared" ref="AH30" si="26">SUM(U30,Y30,AC30,AG30)</f>
        <v>337939</v>
      </c>
      <c r="AI30" s="33">
        <f>IF(ISERROR(AH30/J30),0,AH30/J30)</f>
        <v>0</v>
      </c>
      <c r="AJ30" s="34">
        <f>IF(ISERROR(AH30/$AH$72),"-",AH30/$AH$72)</f>
        <v>7.7340047063093531E-4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customHeight="1">
      <c r="A31" s="139" t="s">
        <v>53</v>
      </c>
      <c r="B31" s="145"/>
      <c r="C31" s="140"/>
      <c r="D31" s="140"/>
      <c r="E31" s="140"/>
      <c r="F31" s="140"/>
      <c r="G31" s="140"/>
      <c r="H31" s="140"/>
      <c r="I31" s="141"/>
      <c r="J31" s="114">
        <f>J28</f>
        <v>6330000</v>
      </c>
      <c r="K31" s="114">
        <f>SUM(K29:K30)</f>
        <v>1325763</v>
      </c>
      <c r="L31" s="127"/>
      <c r="M31" s="114">
        <f>SUM(M30:M30)</f>
        <v>0</v>
      </c>
      <c r="N31" s="114">
        <f>SUM(N30:N30)</f>
        <v>0</v>
      </c>
      <c r="O31" s="114">
        <f>SUM(O30:O30)</f>
        <v>0</v>
      </c>
      <c r="P31" s="116"/>
      <c r="Q31" s="117"/>
      <c r="R31" s="114">
        <f t="shared" ref="R31:AG31" si="27">SUM(R30:R30)</f>
        <v>0</v>
      </c>
      <c r="S31" s="114">
        <f>SUM(S29:S30)</f>
        <v>599305</v>
      </c>
      <c r="T31" s="114">
        <f t="shared" si="27"/>
        <v>197288</v>
      </c>
      <c r="U31" s="114">
        <f>SUM(U29:U30)</f>
        <v>1325723</v>
      </c>
      <c r="V31" s="114">
        <f t="shared" si="27"/>
        <v>0</v>
      </c>
      <c r="W31" s="114">
        <f t="shared" si="27"/>
        <v>0</v>
      </c>
      <c r="X31" s="114">
        <f t="shared" si="27"/>
        <v>0</v>
      </c>
      <c r="Y31" s="114">
        <f t="shared" si="27"/>
        <v>0</v>
      </c>
      <c r="Z31" s="114">
        <f t="shared" si="27"/>
        <v>0</v>
      </c>
      <c r="AA31" s="114">
        <f t="shared" si="27"/>
        <v>0</v>
      </c>
      <c r="AB31" s="114">
        <f t="shared" si="27"/>
        <v>0</v>
      </c>
      <c r="AC31" s="114">
        <f t="shared" si="27"/>
        <v>0</v>
      </c>
      <c r="AD31" s="114">
        <f t="shared" si="27"/>
        <v>0</v>
      </c>
      <c r="AE31" s="114">
        <f t="shared" si="27"/>
        <v>0</v>
      </c>
      <c r="AF31" s="114">
        <f t="shared" si="27"/>
        <v>0</v>
      </c>
      <c r="AG31" s="114">
        <f t="shared" si="27"/>
        <v>0</v>
      </c>
      <c r="AH31" s="114">
        <f>SUM(AH29:AH30)</f>
        <v>1325723</v>
      </c>
      <c r="AI31" s="118">
        <f>IF(ISERROR(AH31/J31),0,AH31/J31)</f>
        <v>0.20943491311216431</v>
      </c>
      <c r="AJ31" s="118">
        <f>IF(ISERROR(AH31/$AH$72),0,AH31/$AH$72)</f>
        <v>3.034023276763722E-3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customHeight="1">
      <c r="A32" s="136" t="s">
        <v>54</v>
      </c>
      <c r="B32" s="137"/>
      <c r="C32" s="137"/>
      <c r="D32" s="137"/>
      <c r="E32" s="138"/>
      <c r="F32" s="17"/>
      <c r="G32" s="18"/>
      <c r="H32" s="19"/>
      <c r="I32" s="19"/>
      <c r="J32" s="160">
        <v>22355000</v>
      </c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5" outlineLevel="1">
      <c r="A33" s="26">
        <v>1</v>
      </c>
      <c r="B33" s="26"/>
      <c r="C33" s="40"/>
      <c r="D33" s="36"/>
      <c r="E33" s="90"/>
      <c r="F33" s="40"/>
      <c r="G33" s="40"/>
      <c r="H33" s="36"/>
      <c r="I33" s="36"/>
      <c r="J33" s="191"/>
      <c r="K33" s="52">
        <f>52917+105834+229307+493892</f>
        <v>881950</v>
      </c>
      <c r="L33" s="87" t="s">
        <v>148</v>
      </c>
      <c r="M33" s="31"/>
      <c r="N33" s="31"/>
      <c r="O33" s="31"/>
      <c r="P33" s="29"/>
      <c r="Q33" s="29"/>
      <c r="R33" s="31"/>
      <c r="S33" s="31">
        <f>52917+105834</f>
        <v>158751</v>
      </c>
      <c r="T33" s="31">
        <f>229307+493892</f>
        <v>723199</v>
      </c>
      <c r="U33" s="32">
        <f>SUM(R33:T33)</f>
        <v>881950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34" si="28">SUM(U33,Y33,AC33,AG33)</f>
        <v>881950</v>
      </c>
      <c r="AI33" s="33">
        <f>IF(ISERROR(AH33/J32),0,AH33/J32)</f>
        <v>3.9452024155669875E-2</v>
      </c>
      <c r="AJ33" s="34">
        <f>IF(ISERROR(AH33/$AH$72),"-",AH33/$AH$72)</f>
        <v>2.0184132197614167E-3</v>
      </c>
      <c r="AK33" s="12"/>
      <c r="AL33" s="12"/>
      <c r="AM33" s="12"/>
      <c r="AN33" s="12"/>
      <c r="AO33" s="12"/>
      <c r="AP33" s="12"/>
      <c r="AQ33" s="12"/>
      <c r="AR33" s="12"/>
    </row>
    <row r="34" spans="1:44" ht="15" outlineLevel="1">
      <c r="A34" s="26">
        <v>2</v>
      </c>
      <c r="B34" s="26"/>
      <c r="C34" s="40"/>
      <c r="D34" s="36"/>
      <c r="E34" s="90"/>
      <c r="F34" s="40"/>
      <c r="G34" s="40"/>
      <c r="H34" s="36"/>
      <c r="I34" s="36"/>
      <c r="J34" s="161"/>
      <c r="K34" s="52">
        <f>5533500+257293+21250+1062653+77900</f>
        <v>6952596</v>
      </c>
      <c r="L34" s="87" t="s">
        <v>147</v>
      </c>
      <c r="M34" s="31"/>
      <c r="N34" s="31"/>
      <c r="O34" s="31"/>
      <c r="P34" s="29"/>
      <c r="Q34" s="29"/>
      <c r="R34" s="31"/>
      <c r="S34" s="31">
        <f>2284780+21250</f>
        <v>2306030</v>
      </c>
      <c r="T34" s="31">
        <f>2077211+77900</f>
        <v>2155111</v>
      </c>
      <c r="U34" s="32">
        <f t="shared" ref="U34" si="29">SUM(R34:T34)</f>
        <v>4461141</v>
      </c>
      <c r="V34" s="31"/>
      <c r="W34" s="31"/>
      <c r="X34" s="31"/>
      <c r="Y34" s="32">
        <f t="shared" ref="Y34" si="30">SUM(V34:X34)</f>
        <v>0</v>
      </c>
      <c r="Z34" s="31"/>
      <c r="AA34" s="31"/>
      <c r="AB34" s="31"/>
      <c r="AC34" s="32">
        <f t="shared" ref="AC34" si="31">SUM(Z34:AB34)</f>
        <v>0</v>
      </c>
      <c r="AD34" s="31"/>
      <c r="AE34" s="31"/>
      <c r="AF34" s="31"/>
      <c r="AG34" s="32">
        <f t="shared" ref="AG34" si="32">SUM(AD34:AF34)</f>
        <v>0</v>
      </c>
      <c r="AH34" s="32">
        <f t="shared" si="28"/>
        <v>4461141</v>
      </c>
      <c r="AI34" s="33">
        <f>IF(ISERROR(AH34/J32),0,AH34/J32)</f>
        <v>0.19955898009393871</v>
      </c>
      <c r="AJ34" s="34">
        <f>IF(ISERROR(AH34/$AH$72),"-",AH34/$AH$72)</f>
        <v>1.0209678518759188E-2</v>
      </c>
      <c r="AK34" s="12"/>
      <c r="AL34" s="12"/>
      <c r="AM34" s="12"/>
      <c r="AN34" s="12"/>
      <c r="AO34" s="12"/>
      <c r="AP34" s="12"/>
      <c r="AQ34" s="12"/>
      <c r="AR34" s="12"/>
    </row>
    <row r="35" spans="1:44" s="75" customFormat="1" ht="12.75" customHeight="1">
      <c r="A35" s="139" t="s">
        <v>55</v>
      </c>
      <c r="B35" s="145"/>
      <c r="C35" s="140"/>
      <c r="D35" s="140"/>
      <c r="E35" s="140"/>
      <c r="F35" s="140"/>
      <c r="G35" s="140"/>
      <c r="H35" s="140"/>
      <c r="I35" s="141"/>
      <c r="J35" s="114">
        <f>J32</f>
        <v>22355000</v>
      </c>
      <c r="K35" s="114">
        <f>SUM(K33:K34)</f>
        <v>7834546</v>
      </c>
      <c r="L35" s="127"/>
      <c r="M35" s="114">
        <f>SUM(M33:M34)</f>
        <v>0</v>
      </c>
      <c r="N35" s="114">
        <f>SUM(N33:N34)</f>
        <v>0</v>
      </c>
      <c r="O35" s="114">
        <f>SUM(O33:O34)</f>
        <v>0</v>
      </c>
      <c r="P35" s="116"/>
      <c r="Q35" s="117"/>
      <c r="R35" s="114">
        <f t="shared" ref="R35:AH35" si="33">SUM(R33:R34)</f>
        <v>0</v>
      </c>
      <c r="S35" s="114">
        <f t="shared" si="33"/>
        <v>2464781</v>
      </c>
      <c r="T35" s="114">
        <f t="shared" si="33"/>
        <v>2878310</v>
      </c>
      <c r="U35" s="114">
        <f t="shared" si="33"/>
        <v>5343091</v>
      </c>
      <c r="V35" s="114">
        <f t="shared" si="33"/>
        <v>0</v>
      </c>
      <c r="W35" s="114">
        <f t="shared" si="33"/>
        <v>0</v>
      </c>
      <c r="X35" s="114">
        <f t="shared" si="33"/>
        <v>0</v>
      </c>
      <c r="Y35" s="114">
        <f t="shared" si="33"/>
        <v>0</v>
      </c>
      <c r="Z35" s="114">
        <f t="shared" si="33"/>
        <v>0</v>
      </c>
      <c r="AA35" s="114">
        <f t="shared" si="33"/>
        <v>0</v>
      </c>
      <c r="AB35" s="114">
        <f t="shared" si="33"/>
        <v>0</v>
      </c>
      <c r="AC35" s="114">
        <f t="shared" si="33"/>
        <v>0</v>
      </c>
      <c r="AD35" s="114">
        <f t="shared" si="33"/>
        <v>0</v>
      </c>
      <c r="AE35" s="114">
        <f t="shared" si="33"/>
        <v>0</v>
      </c>
      <c r="AF35" s="114">
        <f t="shared" si="33"/>
        <v>0</v>
      </c>
      <c r="AG35" s="114">
        <f t="shared" si="33"/>
        <v>0</v>
      </c>
      <c r="AH35" s="114">
        <f t="shared" si="33"/>
        <v>5343091</v>
      </c>
      <c r="AI35" s="118">
        <f>IF(ISERROR(AH35/J35),0,AH35/J35)</f>
        <v>0.23901100424960858</v>
      </c>
      <c r="AJ35" s="118">
        <f>IF(ISERROR(AH35/$AH$72),0,AH35/$AH$72)</f>
        <v>1.2228091738520606E-2</v>
      </c>
      <c r="AK35" s="12"/>
      <c r="AL35" s="12"/>
      <c r="AM35" s="12"/>
      <c r="AN35" s="12"/>
      <c r="AO35" s="12"/>
      <c r="AP35" s="12"/>
      <c r="AQ35" s="12"/>
      <c r="AR35" s="12"/>
    </row>
    <row r="36" spans="1:44" ht="12.75" customHeight="1">
      <c r="A36" s="136" t="s">
        <v>56</v>
      </c>
      <c r="B36" s="137"/>
      <c r="C36" s="137"/>
      <c r="D36" s="137"/>
      <c r="E36" s="138"/>
      <c r="F36" s="17"/>
      <c r="G36" s="18"/>
      <c r="H36" s="19"/>
      <c r="I36" s="19"/>
      <c r="J36" s="160">
        <v>32330000</v>
      </c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4"/>
      <c r="AJ36" s="24"/>
    </row>
    <row r="37" spans="1:44" ht="15" outlineLevel="1">
      <c r="A37" s="26">
        <v>1</v>
      </c>
      <c r="B37" s="26"/>
      <c r="C37" s="40"/>
      <c r="D37" s="36"/>
      <c r="E37" s="90"/>
      <c r="F37" s="40"/>
      <c r="G37" s="40"/>
      <c r="H37" s="36"/>
      <c r="I37" s="36"/>
      <c r="J37" s="191"/>
      <c r="K37" s="52">
        <f>388058+1640431+17639+405697+317502+582091</f>
        <v>3351418</v>
      </c>
      <c r="L37" s="87" t="s">
        <v>148</v>
      </c>
      <c r="M37" s="31"/>
      <c r="N37" s="31"/>
      <c r="O37" s="31"/>
      <c r="P37" s="29"/>
      <c r="Q37" s="29"/>
      <c r="R37" s="31"/>
      <c r="S37" s="31">
        <f>388058+1675705</f>
        <v>2063763</v>
      </c>
      <c r="T37" s="31">
        <f>246946+829034</f>
        <v>1075980</v>
      </c>
      <c r="U37" s="32">
        <f>SUM(R37:T37)</f>
        <v>3139743</v>
      </c>
      <c r="V37" s="31"/>
      <c r="W37" s="31"/>
      <c r="X37" s="31"/>
      <c r="Y37" s="32">
        <f>SUM(V37:X37)</f>
        <v>0</v>
      </c>
      <c r="Z37" s="31"/>
      <c r="AA37" s="31"/>
      <c r="AB37" s="31"/>
      <c r="AC37" s="32">
        <f>SUM(Z37:AB37)</f>
        <v>0</v>
      </c>
      <c r="AD37" s="31"/>
      <c r="AE37" s="31"/>
      <c r="AF37" s="31"/>
      <c r="AG37" s="32">
        <f>SUM(AD37:AF37)</f>
        <v>0</v>
      </c>
      <c r="AH37" s="32">
        <f t="shared" ref="AH37:AH38" si="34">SUM(U37,Y37,AC37,AG37)</f>
        <v>3139743</v>
      </c>
      <c r="AI37" s="33">
        <f>IF(ISERROR(AH37/J37),0,AH37/J37)</f>
        <v>0</v>
      </c>
      <c r="AJ37" s="34">
        <f>IF(ISERROR(AH37/$AH$72),"-",AH37/$AH$72)</f>
        <v>7.1855533509307444E-3</v>
      </c>
      <c r="AK37" s="12"/>
      <c r="AL37" s="12"/>
      <c r="AM37" s="12"/>
      <c r="AN37" s="12"/>
      <c r="AO37" s="12"/>
      <c r="AP37" s="12"/>
      <c r="AQ37" s="12"/>
      <c r="AR37" s="12"/>
    </row>
    <row r="38" spans="1:44" ht="15" outlineLevel="1">
      <c r="A38" s="26">
        <v>2</v>
      </c>
      <c r="B38" s="26"/>
      <c r="C38" s="40"/>
      <c r="D38" s="36"/>
      <c r="E38" s="90"/>
      <c r="F38" s="40"/>
      <c r="G38" s="40"/>
      <c r="H38" s="36"/>
      <c r="I38" s="36"/>
      <c r="J38" s="161"/>
      <c r="K38" s="52">
        <f>7553212+25785+493541+85657+2473482+1099099</f>
        <v>11730776</v>
      </c>
      <c r="L38" s="87" t="s">
        <v>147</v>
      </c>
      <c r="M38" s="31"/>
      <c r="N38" s="31"/>
      <c r="O38" s="31"/>
      <c r="P38" s="29"/>
      <c r="Q38" s="29"/>
      <c r="R38" s="31">
        <v>233907</v>
      </c>
      <c r="S38" s="31">
        <v>718098</v>
      </c>
      <c r="T38" s="31">
        <f>815237+1067360</f>
        <v>1882597</v>
      </c>
      <c r="U38" s="32">
        <f t="shared" ref="U38" si="35">SUM(R38:T38)</f>
        <v>2834602</v>
      </c>
      <c r="V38" s="31"/>
      <c r="W38" s="31"/>
      <c r="X38" s="31"/>
      <c r="Y38" s="32">
        <f t="shared" ref="Y38" si="36">SUM(V38:X38)</f>
        <v>0</v>
      </c>
      <c r="Z38" s="31"/>
      <c r="AA38" s="31"/>
      <c r="AB38" s="31"/>
      <c r="AC38" s="32">
        <f t="shared" ref="AC38" si="37">SUM(Z38:AB38)</f>
        <v>0</v>
      </c>
      <c r="AD38" s="31"/>
      <c r="AE38" s="31"/>
      <c r="AF38" s="31"/>
      <c r="AG38" s="32">
        <f t="shared" ref="AG38" si="38">SUM(AD38:AF38)</f>
        <v>0</v>
      </c>
      <c r="AH38" s="32">
        <f t="shared" si="34"/>
        <v>2834602</v>
      </c>
      <c r="AI38" s="33">
        <f t="shared" ref="AI38" si="39">IF(ISERROR(AH38/J38),0,AH38/J38)</f>
        <v>0</v>
      </c>
      <c r="AJ38" s="34">
        <f>IF(ISERROR(AH38/$AH$72),"-",AH38/$AH$72)</f>
        <v>6.4872137304406727E-3</v>
      </c>
      <c r="AK38" s="12"/>
      <c r="AL38" s="12"/>
      <c r="AM38" s="12"/>
      <c r="AN38" s="12"/>
      <c r="AO38" s="12"/>
      <c r="AP38" s="12"/>
      <c r="AQ38" s="12"/>
      <c r="AR38" s="12"/>
    </row>
    <row r="39" spans="1:44" s="75" customFormat="1" ht="12.75" customHeight="1">
      <c r="A39" s="139" t="s">
        <v>57</v>
      </c>
      <c r="B39" s="145"/>
      <c r="C39" s="140"/>
      <c r="D39" s="140"/>
      <c r="E39" s="140"/>
      <c r="F39" s="140"/>
      <c r="G39" s="140"/>
      <c r="H39" s="140"/>
      <c r="I39" s="141"/>
      <c r="J39" s="114">
        <f>J36</f>
        <v>32330000</v>
      </c>
      <c r="K39" s="114">
        <f>SUM(K37:K38)</f>
        <v>15082194</v>
      </c>
      <c r="L39" s="127"/>
      <c r="M39" s="114">
        <f>SUM(M37:M38)</f>
        <v>0</v>
      </c>
      <c r="N39" s="114">
        <f>SUM(N37:N38)</f>
        <v>0</v>
      </c>
      <c r="O39" s="114">
        <f>SUM(O37:O38)</f>
        <v>0</v>
      </c>
      <c r="P39" s="116"/>
      <c r="Q39" s="117"/>
      <c r="R39" s="114">
        <f t="shared" ref="R39:AH39" si="40">SUM(R37:R38)</f>
        <v>233907</v>
      </c>
      <c r="S39" s="114">
        <f t="shared" si="40"/>
        <v>2781861</v>
      </c>
      <c r="T39" s="114">
        <f t="shared" si="40"/>
        <v>2958577</v>
      </c>
      <c r="U39" s="114">
        <f t="shared" si="40"/>
        <v>5974345</v>
      </c>
      <c r="V39" s="114">
        <f t="shared" si="40"/>
        <v>0</v>
      </c>
      <c r="W39" s="114">
        <f t="shared" si="40"/>
        <v>0</v>
      </c>
      <c r="X39" s="114">
        <f t="shared" si="40"/>
        <v>0</v>
      </c>
      <c r="Y39" s="114">
        <f t="shared" si="40"/>
        <v>0</v>
      </c>
      <c r="Z39" s="114">
        <f t="shared" si="40"/>
        <v>0</v>
      </c>
      <c r="AA39" s="114">
        <f t="shared" si="40"/>
        <v>0</v>
      </c>
      <c r="AB39" s="114">
        <f t="shared" si="40"/>
        <v>0</v>
      </c>
      <c r="AC39" s="114">
        <f t="shared" si="40"/>
        <v>0</v>
      </c>
      <c r="AD39" s="114">
        <f t="shared" si="40"/>
        <v>0</v>
      </c>
      <c r="AE39" s="114">
        <f t="shared" si="40"/>
        <v>0</v>
      </c>
      <c r="AF39" s="114">
        <f t="shared" si="40"/>
        <v>0</v>
      </c>
      <c r="AG39" s="114">
        <f t="shared" si="40"/>
        <v>0</v>
      </c>
      <c r="AH39" s="114">
        <f t="shared" si="40"/>
        <v>5974345</v>
      </c>
      <c r="AI39" s="118">
        <f>IF(ISERROR(AH39/J39),0,AH39/J39)</f>
        <v>0.18479260748530776</v>
      </c>
      <c r="AJ39" s="118">
        <f>IF(ISERROR(AH39/$AH$72),0,AH39/$AH$72)</f>
        <v>1.3672767081371417E-2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customHeight="1">
      <c r="A40" s="136" t="s">
        <v>58</v>
      </c>
      <c r="B40" s="137"/>
      <c r="C40" s="137"/>
      <c r="D40" s="137"/>
      <c r="E40" s="138"/>
      <c r="F40" s="17"/>
      <c r="G40" s="18"/>
      <c r="H40" s="19"/>
      <c r="I40" s="19"/>
      <c r="J40" s="160">
        <v>32831000</v>
      </c>
      <c r="K40" s="20"/>
      <c r="L40" s="21"/>
      <c r="M40" s="22"/>
      <c r="N40" s="22"/>
      <c r="O40" s="22"/>
      <c r="P40" s="18"/>
      <c r="Q40" s="23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4"/>
      <c r="AJ40" s="24"/>
    </row>
    <row r="41" spans="1:44" ht="15" outlineLevel="1">
      <c r="A41" s="26">
        <v>1</v>
      </c>
      <c r="B41" s="26"/>
      <c r="C41" s="40"/>
      <c r="D41" s="36"/>
      <c r="E41" s="90"/>
      <c r="F41" s="40"/>
      <c r="G41" s="40"/>
      <c r="H41" s="36"/>
      <c r="I41" s="36"/>
      <c r="J41" s="191"/>
      <c r="K41" s="52">
        <f>123473+158751+176390+317502+211668+282224</f>
        <v>1270008</v>
      </c>
      <c r="L41" s="87" t="s">
        <v>148</v>
      </c>
      <c r="M41" s="31"/>
      <c r="N41" s="31"/>
      <c r="O41" s="31"/>
      <c r="P41" s="29"/>
      <c r="Q41" s="29"/>
      <c r="R41" s="31"/>
      <c r="S41" s="31">
        <f>141112+229307</f>
        <v>370419</v>
      </c>
      <c r="T41" s="31">
        <f>194029+299863</f>
        <v>493892</v>
      </c>
      <c r="U41" s="32">
        <f>SUM(R41:T41)</f>
        <v>864311</v>
      </c>
      <c r="V41" s="31"/>
      <c r="W41" s="31"/>
      <c r="X41" s="31"/>
      <c r="Y41" s="32">
        <f>SUM(V41:X41)</f>
        <v>0</v>
      </c>
      <c r="Z41" s="31"/>
      <c r="AA41" s="31"/>
      <c r="AB41" s="31"/>
      <c r="AC41" s="32">
        <f>SUM(Z41:AB41)</f>
        <v>0</v>
      </c>
      <c r="AD41" s="31"/>
      <c r="AE41" s="31">
        <v>0</v>
      </c>
      <c r="AF41" s="31">
        <v>0</v>
      </c>
      <c r="AG41" s="32">
        <f>SUM(AD41:AF41)</f>
        <v>0</v>
      </c>
      <c r="AH41" s="32">
        <f t="shared" ref="AH41:AH42" si="41">SUM(U41,Y41,AC41,AG41)</f>
        <v>864311</v>
      </c>
      <c r="AI41" s="33">
        <f>IF(ISERROR(AH41/J40),0,AH41/J40)</f>
        <v>2.6326063781182418E-2</v>
      </c>
      <c r="AJ41" s="34">
        <f>IF(ISERROR(AH41/$AH$72),"-",AH41/$AH$72)</f>
        <v>1.9780449553661885E-3</v>
      </c>
      <c r="AK41" s="12"/>
      <c r="AL41" s="12"/>
      <c r="AM41" s="12"/>
      <c r="AN41" s="12"/>
      <c r="AO41" s="12"/>
      <c r="AP41" s="12"/>
      <c r="AQ41" s="12"/>
      <c r="AR41" s="12"/>
    </row>
    <row r="42" spans="1:44" ht="15" outlineLevel="1">
      <c r="A42" s="26">
        <v>2</v>
      </c>
      <c r="B42" s="26"/>
      <c r="C42" s="40"/>
      <c r="D42" s="36"/>
      <c r="E42" s="90"/>
      <c r="F42" s="40"/>
      <c r="G42" s="40"/>
      <c r="H42" s="36"/>
      <c r="I42" s="36"/>
      <c r="J42" s="161"/>
      <c r="K42" s="52">
        <f>12198349+6083838</f>
        <v>18282187</v>
      </c>
      <c r="L42" s="87" t="s">
        <v>147</v>
      </c>
      <c r="M42" s="31"/>
      <c r="N42" s="31"/>
      <c r="O42" s="31"/>
      <c r="P42" s="29"/>
      <c r="Q42" s="29"/>
      <c r="R42" s="31"/>
      <c r="S42" s="31">
        <v>2701456</v>
      </c>
      <c r="T42" s="31">
        <v>2352267</v>
      </c>
      <c r="U42" s="32">
        <f t="shared" ref="U42" si="42">SUM(R42:T42)</f>
        <v>5053723</v>
      </c>
      <c r="V42" s="31"/>
      <c r="W42" s="31"/>
      <c r="X42" s="31"/>
      <c r="Y42" s="32">
        <f t="shared" ref="Y42" si="43">SUM(V42:X42)</f>
        <v>0</v>
      </c>
      <c r="Z42" s="31"/>
      <c r="AA42" s="31"/>
      <c r="AB42" s="31"/>
      <c r="AC42" s="32">
        <f t="shared" ref="AC42" si="44">SUM(Z42:AB42)</f>
        <v>0</v>
      </c>
      <c r="AD42" s="31"/>
      <c r="AE42" s="31"/>
      <c r="AF42" s="31"/>
      <c r="AG42" s="32">
        <f t="shared" ref="AG42" si="45">SUM(AD42:AF42)</f>
        <v>0</v>
      </c>
      <c r="AH42" s="32">
        <f t="shared" si="41"/>
        <v>5053723</v>
      </c>
      <c r="AI42" s="33">
        <f>IF(ISERROR(AH42/J40),0,AH42/J40)</f>
        <v>0.15393143675185039</v>
      </c>
      <c r="AJ42" s="34">
        <f>IF(ISERROR(AH42/$AH$72),"-",AH42/$AH$72)</f>
        <v>1.1565849891957964E-2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customHeight="1">
      <c r="A43" s="139" t="s">
        <v>59</v>
      </c>
      <c r="B43" s="145"/>
      <c r="C43" s="140"/>
      <c r="D43" s="140"/>
      <c r="E43" s="140"/>
      <c r="F43" s="140"/>
      <c r="G43" s="140"/>
      <c r="H43" s="140"/>
      <c r="I43" s="141"/>
      <c r="J43" s="114">
        <f>J40</f>
        <v>32831000</v>
      </c>
      <c r="K43" s="114">
        <f>SUM(K41:K42)</f>
        <v>19552195</v>
      </c>
      <c r="L43" s="127"/>
      <c r="M43" s="114">
        <f>SUM(M41:M42)</f>
        <v>0</v>
      </c>
      <c r="N43" s="114">
        <f>SUM(N41:N42)</f>
        <v>0</v>
      </c>
      <c r="O43" s="114">
        <f>SUM(O41:O42)</f>
        <v>0</v>
      </c>
      <c r="P43" s="116"/>
      <c r="Q43" s="117"/>
      <c r="R43" s="114">
        <f t="shared" ref="R43:AH43" si="46">SUM(R41:R42)</f>
        <v>0</v>
      </c>
      <c r="S43" s="114">
        <f t="shared" si="46"/>
        <v>3071875</v>
      </c>
      <c r="T43" s="114">
        <f t="shared" si="46"/>
        <v>2846159</v>
      </c>
      <c r="U43" s="114">
        <f t="shared" si="46"/>
        <v>5918034</v>
      </c>
      <c r="V43" s="114">
        <f t="shared" si="46"/>
        <v>0</v>
      </c>
      <c r="W43" s="114">
        <f t="shared" si="46"/>
        <v>0</v>
      </c>
      <c r="X43" s="114">
        <f t="shared" si="46"/>
        <v>0</v>
      </c>
      <c r="Y43" s="114">
        <f t="shared" si="46"/>
        <v>0</v>
      </c>
      <c r="Z43" s="114">
        <f t="shared" si="46"/>
        <v>0</v>
      </c>
      <c r="AA43" s="114">
        <f t="shared" si="46"/>
        <v>0</v>
      </c>
      <c r="AB43" s="114">
        <f t="shared" si="46"/>
        <v>0</v>
      </c>
      <c r="AC43" s="114">
        <f t="shared" si="46"/>
        <v>0</v>
      </c>
      <c r="AD43" s="114">
        <f t="shared" si="46"/>
        <v>0</v>
      </c>
      <c r="AE43" s="114">
        <f t="shared" si="46"/>
        <v>0</v>
      </c>
      <c r="AF43" s="114">
        <f t="shared" si="46"/>
        <v>0</v>
      </c>
      <c r="AG43" s="114">
        <f t="shared" si="46"/>
        <v>0</v>
      </c>
      <c r="AH43" s="114">
        <f t="shared" si="46"/>
        <v>5918034</v>
      </c>
      <c r="AI43" s="118">
        <f>IF(ISERROR(AH43/J43),0,AH43/J43)</f>
        <v>0.1802575005330328</v>
      </c>
      <c r="AJ43" s="118">
        <f>IF(ISERROR(AH43/$AH$72),0,AH43/$AH$72)</f>
        <v>1.3543894847324153E-2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customHeight="1">
      <c r="A44" s="136" t="s">
        <v>60</v>
      </c>
      <c r="B44" s="137"/>
      <c r="C44" s="137"/>
      <c r="D44" s="137"/>
      <c r="E44" s="138"/>
      <c r="F44" s="17"/>
      <c r="G44" s="18"/>
      <c r="H44" s="19"/>
      <c r="I44" s="19"/>
      <c r="J44" s="160">
        <v>19926920</v>
      </c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5" outlineLevel="1">
      <c r="A45" s="26">
        <v>1</v>
      </c>
      <c r="B45" s="26"/>
      <c r="C45" s="98"/>
      <c r="D45" s="36"/>
      <c r="E45" s="99"/>
      <c r="F45" s="98"/>
      <c r="G45" s="98"/>
      <c r="H45" s="36"/>
      <c r="I45" s="36"/>
      <c r="J45" s="191"/>
      <c r="K45" s="100">
        <f>176390+282224+317504+123473</f>
        <v>899591</v>
      </c>
      <c r="L45" s="101" t="s">
        <v>148</v>
      </c>
      <c r="M45" s="31"/>
      <c r="N45" s="31"/>
      <c r="O45" s="31"/>
      <c r="P45" s="102"/>
      <c r="Q45" s="102"/>
      <c r="R45" s="31"/>
      <c r="S45" s="31">
        <f>176390+105834</f>
        <v>282224</v>
      </c>
      <c r="T45" s="31">
        <f>194031+194029</f>
        <v>388060</v>
      </c>
      <c r="U45" s="32">
        <f>SUM(R45:T45)</f>
        <v>670284</v>
      </c>
      <c r="V45" s="31">
        <v>0</v>
      </c>
      <c r="W45" s="31">
        <v>0</v>
      </c>
      <c r="X45" s="31">
        <v>0</v>
      </c>
      <c r="Y45" s="32">
        <f>SUM(V45:X45)</f>
        <v>0</v>
      </c>
      <c r="Z45" s="31">
        <v>0</v>
      </c>
      <c r="AA45" s="31">
        <v>0</v>
      </c>
      <c r="AB45" s="31">
        <v>0</v>
      </c>
      <c r="AC45" s="32">
        <f>SUM(Z45:AB45)</f>
        <v>0</v>
      </c>
      <c r="AD45" s="31">
        <v>0</v>
      </c>
      <c r="AE45" s="31">
        <v>0</v>
      </c>
      <c r="AF45" s="31">
        <v>0</v>
      </c>
      <c r="AG45" s="32">
        <f>SUM(AD45:AF45)</f>
        <v>0</v>
      </c>
      <c r="AH45" s="32">
        <f t="shared" ref="AH45:AH46" si="47">SUM(U45,Y45,AC45,AG45)</f>
        <v>670284</v>
      </c>
      <c r="AI45" s="33">
        <f>IF(ISERROR(AH45/J44),0,AH45/J44)</f>
        <v>3.3637109999939782E-2</v>
      </c>
      <c r="AJ45" s="34">
        <f>IF(ISERROR(AH45/$AH$72),"-",AH45/$AH$72)</f>
        <v>1.533998624178878E-3</v>
      </c>
      <c r="AK45" s="12"/>
      <c r="AL45" s="12"/>
      <c r="AM45" s="12"/>
      <c r="AN45" s="12"/>
      <c r="AO45" s="12"/>
      <c r="AP45" s="12"/>
      <c r="AQ45" s="12"/>
      <c r="AR45" s="12"/>
    </row>
    <row r="46" spans="1:44" ht="15" outlineLevel="1">
      <c r="A46" s="26">
        <v>2</v>
      </c>
      <c r="B46" s="26"/>
      <c r="C46" s="98"/>
      <c r="D46" s="36"/>
      <c r="E46" s="99"/>
      <c r="F46" s="98"/>
      <c r="G46" s="98"/>
      <c r="H46" s="36"/>
      <c r="I46" s="36"/>
      <c r="J46" s="161"/>
      <c r="K46" s="100">
        <f>11942028+750017+66518+768868+66500</f>
        <v>13593931</v>
      </c>
      <c r="L46" s="101" t="s">
        <v>147</v>
      </c>
      <c r="M46" s="31"/>
      <c r="N46" s="31"/>
      <c r="O46" s="31"/>
      <c r="P46" s="102"/>
      <c r="Q46" s="102"/>
      <c r="R46" s="31"/>
      <c r="S46" s="31">
        <f>1738854+41771</f>
        <v>1780625</v>
      </c>
      <c r="T46" s="31">
        <f>2294464+91247</f>
        <v>2385711</v>
      </c>
      <c r="U46" s="32">
        <f t="shared" ref="U46" si="48">SUM(R46:T46)</f>
        <v>4166336</v>
      </c>
      <c r="V46" s="31"/>
      <c r="W46" s="31"/>
      <c r="X46" s="31"/>
      <c r="Y46" s="32">
        <f t="shared" ref="Y46" si="49">SUM(V46:X46)</f>
        <v>0</v>
      </c>
      <c r="Z46" s="31"/>
      <c r="AA46" s="31"/>
      <c r="AB46" s="31"/>
      <c r="AC46" s="32">
        <f t="shared" ref="AC46" si="50">SUM(Z46:AB46)</f>
        <v>0</v>
      </c>
      <c r="AD46" s="31"/>
      <c r="AE46" s="31"/>
      <c r="AF46" s="31"/>
      <c r="AG46" s="32">
        <f t="shared" ref="AG46" si="51">SUM(AD46:AF46)</f>
        <v>0</v>
      </c>
      <c r="AH46" s="32">
        <f t="shared" si="47"/>
        <v>4166336</v>
      </c>
      <c r="AI46" s="33">
        <f>IF(ISERROR(AH46/J44),0,AH46/J44)</f>
        <v>0.20908078117441131</v>
      </c>
      <c r="AJ46" s="34">
        <f>IF(ISERROR(AH46/$AH$72),"-",AH46/$AH$72)</f>
        <v>9.5349936621893557E-3</v>
      </c>
      <c r="AK46" s="12"/>
      <c r="AL46" s="12"/>
      <c r="AM46" s="12"/>
      <c r="AN46" s="12"/>
      <c r="AO46" s="12"/>
      <c r="AP46" s="12"/>
      <c r="AQ46" s="12"/>
      <c r="AR46" s="12"/>
    </row>
    <row r="47" spans="1:44" s="75" customFormat="1" ht="12.75" customHeight="1">
      <c r="A47" s="139" t="s">
        <v>61</v>
      </c>
      <c r="B47" s="145"/>
      <c r="C47" s="140"/>
      <c r="D47" s="140"/>
      <c r="E47" s="140"/>
      <c r="F47" s="140"/>
      <c r="G47" s="140"/>
      <c r="H47" s="140"/>
      <c r="I47" s="141"/>
      <c r="J47" s="114">
        <f>J44</f>
        <v>19926920</v>
      </c>
      <c r="K47" s="114">
        <f>SUM(K45:K46)</f>
        <v>14493522</v>
      </c>
      <c r="L47" s="127"/>
      <c r="M47" s="114">
        <f>SUM(M45:M46)</f>
        <v>0</v>
      </c>
      <c r="N47" s="114">
        <f>SUM(N45:N46)</f>
        <v>0</v>
      </c>
      <c r="O47" s="114">
        <f>SUM(O45:O46)</f>
        <v>0</v>
      </c>
      <c r="P47" s="116"/>
      <c r="Q47" s="117"/>
      <c r="R47" s="114">
        <f t="shared" ref="R47:AH47" si="52">SUM(R45:R46)</f>
        <v>0</v>
      </c>
      <c r="S47" s="114">
        <f t="shared" si="52"/>
        <v>2062849</v>
      </c>
      <c r="T47" s="114">
        <f t="shared" si="52"/>
        <v>2773771</v>
      </c>
      <c r="U47" s="114">
        <f t="shared" si="52"/>
        <v>4836620</v>
      </c>
      <c r="V47" s="114">
        <f t="shared" si="52"/>
        <v>0</v>
      </c>
      <c r="W47" s="114">
        <f t="shared" si="52"/>
        <v>0</v>
      </c>
      <c r="X47" s="114">
        <f t="shared" si="52"/>
        <v>0</v>
      </c>
      <c r="Y47" s="114">
        <f t="shared" si="52"/>
        <v>0</v>
      </c>
      <c r="Z47" s="114">
        <f t="shared" si="52"/>
        <v>0</v>
      </c>
      <c r="AA47" s="114">
        <f t="shared" si="52"/>
        <v>0</v>
      </c>
      <c r="AB47" s="114">
        <f t="shared" si="52"/>
        <v>0</v>
      </c>
      <c r="AC47" s="114">
        <f t="shared" si="52"/>
        <v>0</v>
      </c>
      <c r="AD47" s="114">
        <f t="shared" si="52"/>
        <v>0</v>
      </c>
      <c r="AE47" s="114">
        <f t="shared" si="52"/>
        <v>0</v>
      </c>
      <c r="AF47" s="114">
        <f t="shared" si="52"/>
        <v>0</v>
      </c>
      <c r="AG47" s="114">
        <f t="shared" si="52"/>
        <v>0</v>
      </c>
      <c r="AH47" s="114">
        <f t="shared" si="52"/>
        <v>4836620</v>
      </c>
      <c r="AI47" s="118">
        <f>IF(ISERROR(AH47/J47),0,AH47/J47)</f>
        <v>0.24271789117435108</v>
      </c>
      <c r="AJ47" s="118">
        <f>IF(ISERROR(AH47/$AH$72),0,AH47/$AH$72)</f>
        <v>1.1068992286368234E-2</v>
      </c>
      <c r="AK47" s="12"/>
      <c r="AL47" s="12"/>
      <c r="AM47" s="12"/>
      <c r="AN47" s="12"/>
      <c r="AO47" s="12"/>
      <c r="AP47" s="12"/>
      <c r="AQ47" s="12"/>
      <c r="AR47" s="12"/>
    </row>
    <row r="48" spans="1:44" ht="12.75" customHeight="1">
      <c r="A48" s="136" t="s">
        <v>62</v>
      </c>
      <c r="B48" s="137"/>
      <c r="C48" s="137"/>
      <c r="D48" s="137"/>
      <c r="E48" s="138"/>
      <c r="F48" s="17"/>
      <c r="G48" s="18"/>
      <c r="H48" s="19"/>
      <c r="I48" s="19"/>
      <c r="J48" s="160">
        <v>28749400</v>
      </c>
      <c r="K48" s="20"/>
      <c r="L48" s="21"/>
      <c r="M48" s="22"/>
      <c r="N48" s="22"/>
      <c r="O48" s="22"/>
      <c r="P48" s="18"/>
      <c r="Q48" s="23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4"/>
      <c r="AJ48" s="24"/>
    </row>
    <row r="49" spans="1:44" ht="15" outlineLevel="1">
      <c r="A49" s="26">
        <v>1</v>
      </c>
      <c r="B49" s="26"/>
      <c r="C49" s="98"/>
      <c r="D49" s="36"/>
      <c r="E49" s="99"/>
      <c r="F49" s="98"/>
      <c r="G49" s="98"/>
      <c r="H49" s="36"/>
      <c r="I49" s="36"/>
      <c r="J49" s="191"/>
      <c r="K49" s="100">
        <f>105835+308685+273407+149933-167573</f>
        <v>670287</v>
      </c>
      <c r="L49" s="101" t="s">
        <v>148</v>
      </c>
      <c r="M49" s="31"/>
      <c r="N49" s="31"/>
      <c r="O49" s="31"/>
      <c r="P49" s="102"/>
      <c r="Q49" s="102"/>
      <c r="R49" s="31"/>
      <c r="S49" s="31">
        <f>105835+308685</f>
        <v>414520</v>
      </c>
      <c r="T49" s="31">
        <f>149933+105834</f>
        <v>255767</v>
      </c>
      <c r="U49" s="32">
        <f>SUM(R49:T49)</f>
        <v>670287</v>
      </c>
      <c r="V49" s="31"/>
      <c r="W49" s="31"/>
      <c r="X49" s="31"/>
      <c r="Y49" s="32">
        <f>SUM(V49:X49)</f>
        <v>0</v>
      </c>
      <c r="Z49" s="31"/>
      <c r="AA49" s="31"/>
      <c r="AB49" s="31"/>
      <c r="AC49" s="32">
        <f>SUM(Z49:AB49)</f>
        <v>0</v>
      </c>
      <c r="AD49" s="31"/>
      <c r="AE49" s="31"/>
      <c r="AF49" s="31"/>
      <c r="AG49" s="32">
        <f>SUM(AD49:AF49)</f>
        <v>0</v>
      </c>
      <c r="AH49" s="32">
        <f t="shared" ref="AH49:AH50" si="53">SUM(U49,Y49,AC49,AG49)</f>
        <v>670287</v>
      </c>
      <c r="AI49" s="33">
        <f>IF(ISERROR(AH49/J48),0,AH49/J48)</f>
        <v>2.3314817004876625E-2</v>
      </c>
      <c r="AJ49" s="34">
        <f>IF(ISERROR(AH49/$AH$72),"-",AH49/$AH$72)</f>
        <v>1.5340054899191801E-3</v>
      </c>
      <c r="AK49" s="12"/>
      <c r="AL49" s="12"/>
      <c r="AM49" s="12"/>
      <c r="AN49" s="12"/>
      <c r="AO49" s="12"/>
      <c r="AP49" s="12"/>
      <c r="AQ49" s="12"/>
      <c r="AR49" s="12"/>
    </row>
    <row r="50" spans="1:44" ht="15" outlineLevel="1">
      <c r="A50" s="26">
        <v>2</v>
      </c>
      <c r="B50" s="26"/>
      <c r="C50" s="98"/>
      <c r="D50" s="36"/>
      <c r="E50" s="99"/>
      <c r="F50" s="98"/>
      <c r="G50" s="98"/>
      <c r="H50" s="36"/>
      <c r="I50" s="36"/>
      <c r="J50" s="161"/>
      <c r="K50" s="100">
        <f>1443004+12875325+200177+577703+166781</f>
        <v>15262990</v>
      </c>
      <c r="L50" s="101" t="s">
        <v>147</v>
      </c>
      <c r="M50" s="31"/>
      <c r="N50" s="31"/>
      <c r="O50" s="31"/>
      <c r="P50" s="102"/>
      <c r="Q50" s="102"/>
      <c r="R50" s="31"/>
      <c r="S50" s="31">
        <v>2425420</v>
      </c>
      <c r="T50" s="31">
        <f>3220477+366958</f>
        <v>3587435</v>
      </c>
      <c r="U50" s="32">
        <f t="shared" ref="U50" si="54">SUM(R50:T50)</f>
        <v>6012855</v>
      </c>
      <c r="V50" s="31"/>
      <c r="W50" s="31"/>
      <c r="X50" s="31"/>
      <c r="Y50" s="32">
        <f t="shared" ref="Y50" si="55">SUM(V50:X50)</f>
        <v>0</v>
      </c>
      <c r="Z50" s="31"/>
      <c r="AA50" s="31"/>
      <c r="AB50" s="31"/>
      <c r="AC50" s="32">
        <f t="shared" ref="AC50" si="56">SUM(Z50:AB50)</f>
        <v>0</v>
      </c>
      <c r="AD50" s="31"/>
      <c r="AE50" s="31"/>
      <c r="AF50" s="31"/>
      <c r="AG50" s="32">
        <f t="shared" ref="AG50" si="57">SUM(AD50:AF50)</f>
        <v>0</v>
      </c>
      <c r="AH50" s="32">
        <f t="shared" si="53"/>
        <v>6012855</v>
      </c>
      <c r="AI50" s="33">
        <f>IF(ISERROR(AH50/J48),0,AH50/J48)</f>
        <v>0.20914714741872875</v>
      </c>
      <c r="AJ50" s="34">
        <f>IF(ISERROR(AH50/$AH$72),"-",AH50/$AH$72)</f>
        <v>1.376090030104715E-2</v>
      </c>
      <c r="AK50" s="12"/>
      <c r="AL50" s="12"/>
      <c r="AM50" s="12"/>
      <c r="AN50" s="12"/>
      <c r="AO50" s="12"/>
      <c r="AP50" s="12"/>
      <c r="AQ50" s="12"/>
      <c r="AR50" s="12"/>
    </row>
    <row r="51" spans="1:44" s="75" customFormat="1" ht="12.75" customHeight="1">
      <c r="A51" s="146" t="s">
        <v>63</v>
      </c>
      <c r="B51" s="146"/>
      <c r="C51" s="146"/>
      <c r="D51" s="146"/>
      <c r="E51" s="146"/>
      <c r="F51" s="146"/>
      <c r="G51" s="146"/>
      <c r="H51" s="146"/>
      <c r="I51" s="146"/>
      <c r="J51" s="114">
        <f>J48</f>
        <v>28749400</v>
      </c>
      <c r="K51" s="114">
        <f>SUM(K49:K50)</f>
        <v>15933277</v>
      </c>
      <c r="L51" s="127"/>
      <c r="M51" s="114">
        <f>SUM(M49:M50)</f>
        <v>0</v>
      </c>
      <c r="N51" s="114">
        <f>SUM(N49:N50)</f>
        <v>0</v>
      </c>
      <c r="O51" s="114">
        <f>SUM(O49:O50)</f>
        <v>0</v>
      </c>
      <c r="P51" s="116"/>
      <c r="Q51" s="117"/>
      <c r="R51" s="114">
        <f t="shared" ref="R51:AH51" si="58">SUM(R49:R50)</f>
        <v>0</v>
      </c>
      <c r="S51" s="114">
        <f t="shared" si="58"/>
        <v>2839940</v>
      </c>
      <c r="T51" s="114">
        <f t="shared" si="58"/>
        <v>3843202</v>
      </c>
      <c r="U51" s="114">
        <f t="shared" si="58"/>
        <v>6683142</v>
      </c>
      <c r="V51" s="114">
        <f t="shared" si="58"/>
        <v>0</v>
      </c>
      <c r="W51" s="114">
        <f t="shared" si="58"/>
        <v>0</v>
      </c>
      <c r="X51" s="114">
        <f t="shared" si="58"/>
        <v>0</v>
      </c>
      <c r="Y51" s="114">
        <f t="shared" si="58"/>
        <v>0</v>
      </c>
      <c r="Z51" s="114">
        <f t="shared" si="58"/>
        <v>0</v>
      </c>
      <c r="AA51" s="114">
        <f t="shared" si="58"/>
        <v>0</v>
      </c>
      <c r="AB51" s="114">
        <f t="shared" si="58"/>
        <v>0</v>
      </c>
      <c r="AC51" s="114">
        <f t="shared" si="58"/>
        <v>0</v>
      </c>
      <c r="AD51" s="114">
        <f t="shared" si="58"/>
        <v>0</v>
      </c>
      <c r="AE51" s="114">
        <f t="shared" si="58"/>
        <v>0</v>
      </c>
      <c r="AF51" s="114">
        <f t="shared" si="58"/>
        <v>0</v>
      </c>
      <c r="AG51" s="114">
        <f t="shared" si="58"/>
        <v>0</v>
      </c>
      <c r="AH51" s="114">
        <f t="shared" si="58"/>
        <v>6683142</v>
      </c>
      <c r="AI51" s="118">
        <f>IF(ISERROR(AH51/J51),0,AH51/J51)</f>
        <v>0.23246196442360537</v>
      </c>
      <c r="AJ51" s="118">
        <f>IF(ISERROR(AH51/$AH$72),0,AH51/$AH$72)</f>
        <v>1.529490579096633E-2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customHeight="1">
      <c r="A52" s="147" t="s">
        <v>64</v>
      </c>
      <c r="B52" s="148"/>
      <c r="C52" s="148"/>
      <c r="D52" s="148"/>
      <c r="E52" s="149"/>
      <c r="F52" s="42"/>
      <c r="G52" s="43"/>
      <c r="H52" s="44"/>
      <c r="I52" s="44"/>
      <c r="J52" s="160">
        <v>21711000</v>
      </c>
      <c r="K52" s="20"/>
      <c r="L52" s="21"/>
      <c r="M52" s="22"/>
      <c r="N52" s="22"/>
      <c r="O52" s="22"/>
      <c r="P52" s="18"/>
      <c r="Q52" s="23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4"/>
      <c r="AJ52" s="24"/>
    </row>
    <row r="53" spans="1:44" ht="15" outlineLevel="1">
      <c r="A53" s="26">
        <v>1</v>
      </c>
      <c r="B53" s="26"/>
      <c r="C53" s="98"/>
      <c r="D53" s="36"/>
      <c r="E53" s="99"/>
      <c r="F53" s="98"/>
      <c r="G53" s="98"/>
      <c r="H53" s="36"/>
      <c r="I53" s="36"/>
      <c r="J53" s="191"/>
      <c r="K53" s="100">
        <f>61737+97015+79376+202850</f>
        <v>440978</v>
      </c>
      <c r="L53" s="101" t="s">
        <v>148</v>
      </c>
      <c r="M53" s="31"/>
      <c r="N53" s="31"/>
      <c r="O53" s="31"/>
      <c r="P53" s="102"/>
      <c r="Q53" s="102"/>
      <c r="R53" s="31"/>
      <c r="S53" s="31">
        <f>2454991+58400</f>
        <v>2513391</v>
      </c>
      <c r="T53" s="31">
        <f>79376+132293</f>
        <v>211669</v>
      </c>
      <c r="U53" s="32">
        <f>SUM(R53:T53)</f>
        <v>2725060</v>
      </c>
      <c r="V53" s="31"/>
      <c r="W53" s="31"/>
      <c r="X53" s="31"/>
      <c r="Y53" s="32">
        <f>SUM(V53:X53)</f>
        <v>0</v>
      </c>
      <c r="Z53" s="31"/>
      <c r="AA53" s="31"/>
      <c r="AB53" s="31"/>
      <c r="AC53" s="32">
        <f>SUM(Z53:AB53)</f>
        <v>0</v>
      </c>
      <c r="AD53" s="31"/>
      <c r="AE53" s="31"/>
      <c r="AF53" s="31"/>
      <c r="AG53" s="32">
        <f>SUM(AD53:AF53)</f>
        <v>0</v>
      </c>
      <c r="AH53" s="32">
        <f t="shared" ref="AH53:AH54" si="59">SUM(U53,Y53,AC53,AG53)</f>
        <v>2725060</v>
      </c>
      <c r="AI53" s="33">
        <f>IF(ISERROR(AH53/J52),0,AH53/J52)</f>
        <v>0.12551517663857031</v>
      </c>
      <c r="AJ53" s="34">
        <f>IF(ISERROR(AH53/$AH$72),"-",AH53/$AH$72)</f>
        <v>6.2365180890561218E-3</v>
      </c>
      <c r="AK53" s="12"/>
      <c r="AL53" s="12"/>
      <c r="AM53" s="12"/>
      <c r="AN53" s="12"/>
      <c r="AO53" s="12"/>
      <c r="AP53" s="12"/>
      <c r="AQ53" s="12"/>
      <c r="AR53" s="12"/>
    </row>
    <row r="54" spans="1:44" ht="15" outlineLevel="1">
      <c r="A54" s="26">
        <v>2</v>
      </c>
      <c r="B54" s="26"/>
      <c r="C54" s="98"/>
      <c r="D54" s="36"/>
      <c r="E54" s="99"/>
      <c r="F54" s="98"/>
      <c r="G54" s="98"/>
      <c r="H54" s="36"/>
      <c r="I54" s="36"/>
      <c r="J54" s="161"/>
      <c r="K54" s="100">
        <f>11804110+12000+302194+561900+1141876+261016</f>
        <v>14083096</v>
      </c>
      <c r="L54" s="101" t="s">
        <v>147</v>
      </c>
      <c r="M54" s="31"/>
      <c r="N54" s="31"/>
      <c r="O54" s="31"/>
      <c r="P54" s="102"/>
      <c r="Q54" s="102"/>
      <c r="R54" s="31"/>
      <c r="S54" s="31">
        <v>141113</v>
      </c>
      <c r="T54" s="31">
        <f>1551648+30900</f>
        <v>1582548</v>
      </c>
      <c r="U54" s="32">
        <f t="shared" ref="U54" si="60">SUM(R54:T54)</f>
        <v>1723661</v>
      </c>
      <c r="V54" s="31"/>
      <c r="W54" s="31"/>
      <c r="X54" s="31"/>
      <c r="Y54" s="32">
        <f t="shared" ref="Y54" si="61">SUM(V54:X54)</f>
        <v>0</v>
      </c>
      <c r="Z54" s="31"/>
      <c r="AA54" s="31"/>
      <c r="AB54" s="31"/>
      <c r="AC54" s="32">
        <f t="shared" ref="AC54" si="62">SUM(Z54:AB54)</f>
        <v>0</v>
      </c>
      <c r="AD54" s="31"/>
      <c r="AE54" s="31"/>
      <c r="AF54" s="31"/>
      <c r="AG54" s="32">
        <f t="shared" ref="AG54" si="63">SUM(AD54:AF54)</f>
        <v>0</v>
      </c>
      <c r="AH54" s="32">
        <f t="shared" si="59"/>
        <v>1723661</v>
      </c>
      <c r="AI54" s="33">
        <f>IF(ISERROR(AH54/J52),0,AH54/J52)</f>
        <v>7.9391138132743774E-2</v>
      </c>
      <c r="AJ54" s="34">
        <f>IF(ISERROR(AH54/$AH$72),"-",AH54/$AH$72)</f>
        <v>3.9447362648530908E-3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customHeight="1">
      <c r="A55" s="139" t="s">
        <v>65</v>
      </c>
      <c r="B55" s="140"/>
      <c r="C55" s="140"/>
      <c r="D55" s="140"/>
      <c r="E55" s="140"/>
      <c r="F55" s="140"/>
      <c r="G55" s="140"/>
      <c r="H55" s="140"/>
      <c r="I55" s="141"/>
      <c r="J55" s="114">
        <f>J52</f>
        <v>21711000</v>
      </c>
      <c r="K55" s="114">
        <f>SUM(K53:K54)</f>
        <v>14524074</v>
      </c>
      <c r="L55" s="127"/>
      <c r="M55" s="114">
        <f>SUM(M53:M54)</f>
        <v>0</v>
      </c>
      <c r="N55" s="114">
        <f>SUM(N53:N54)</f>
        <v>0</v>
      </c>
      <c r="O55" s="114">
        <f>SUM(O53:O54)</f>
        <v>0</v>
      </c>
      <c r="P55" s="116"/>
      <c r="Q55" s="117"/>
      <c r="R55" s="114">
        <f t="shared" ref="R55:AH55" si="64">SUM(R53:R54)</f>
        <v>0</v>
      </c>
      <c r="S55" s="114">
        <f>SUM(S53:S54)</f>
        <v>2654504</v>
      </c>
      <c r="T55" s="114">
        <f t="shared" si="64"/>
        <v>1794217</v>
      </c>
      <c r="U55" s="114">
        <f t="shared" si="64"/>
        <v>4448721</v>
      </c>
      <c r="V55" s="114">
        <f t="shared" si="64"/>
        <v>0</v>
      </c>
      <c r="W55" s="114">
        <f t="shared" si="64"/>
        <v>0</v>
      </c>
      <c r="X55" s="114">
        <f t="shared" si="64"/>
        <v>0</v>
      </c>
      <c r="Y55" s="114">
        <f t="shared" si="64"/>
        <v>0</v>
      </c>
      <c r="Z55" s="114">
        <f t="shared" si="64"/>
        <v>0</v>
      </c>
      <c r="AA55" s="114">
        <f t="shared" si="64"/>
        <v>0</v>
      </c>
      <c r="AB55" s="114">
        <f t="shared" si="64"/>
        <v>0</v>
      </c>
      <c r="AC55" s="114">
        <f t="shared" si="64"/>
        <v>0</v>
      </c>
      <c r="AD55" s="114">
        <f t="shared" si="64"/>
        <v>0</v>
      </c>
      <c r="AE55" s="114">
        <f t="shared" si="64"/>
        <v>0</v>
      </c>
      <c r="AF55" s="114">
        <f t="shared" si="64"/>
        <v>0</v>
      </c>
      <c r="AG55" s="114">
        <f t="shared" si="64"/>
        <v>0</v>
      </c>
      <c r="AH55" s="114">
        <f t="shared" si="64"/>
        <v>4448721</v>
      </c>
      <c r="AI55" s="118">
        <f>IF(ISERROR(AH55/J55),0,AH55/J55)</f>
        <v>0.20490631477131407</v>
      </c>
      <c r="AJ55" s="118">
        <f>IF(ISERROR(AH55/$AH$72),0,AH55/$AH$72)</f>
        <v>1.0181254353909212E-2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customHeight="1">
      <c r="A56" s="136" t="s">
        <v>66</v>
      </c>
      <c r="B56" s="137"/>
      <c r="C56" s="137"/>
      <c r="D56" s="137"/>
      <c r="E56" s="138"/>
      <c r="F56" s="17"/>
      <c r="G56" s="18"/>
      <c r="H56" s="19"/>
      <c r="I56" s="19"/>
      <c r="J56" s="160">
        <v>40571000</v>
      </c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t="15" outlineLevel="1">
      <c r="A57" s="26">
        <v>1</v>
      </c>
      <c r="B57" s="26"/>
      <c r="C57" s="98"/>
      <c r="D57" s="36"/>
      <c r="E57" s="99"/>
      <c r="F57" s="98"/>
      <c r="G57" s="98"/>
      <c r="H57" s="36"/>
      <c r="I57" s="36"/>
      <c r="J57" s="191"/>
      <c r="K57" s="103">
        <f>246946+352780+105834+70556</f>
        <v>776116</v>
      </c>
      <c r="L57" s="101" t="s">
        <v>148</v>
      </c>
      <c r="M57" s="31"/>
      <c r="N57" s="31"/>
      <c r="O57" s="31"/>
      <c r="P57" s="102"/>
      <c r="Q57" s="102"/>
      <c r="R57" s="31"/>
      <c r="S57" s="31">
        <f>194029+194029</f>
        <v>388058</v>
      </c>
      <c r="T57" s="31">
        <f>158751+229307</f>
        <v>388058</v>
      </c>
      <c r="U57" s="32">
        <f>SUM(R57:T57)</f>
        <v>776116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/>
      <c r="AF57" s="31"/>
      <c r="AG57" s="32">
        <f>SUM(AD57:AF57)</f>
        <v>0</v>
      </c>
      <c r="AH57" s="32">
        <f t="shared" ref="AH57:AH58" si="65">SUM(U57,Y57,AC57,AG57)</f>
        <v>776116</v>
      </c>
      <c r="AI57" s="33">
        <f>IF(ISERROR(AH57/J56),0,AH57/J56)</f>
        <v>1.912982179389219E-2</v>
      </c>
      <c r="AJ57" s="34">
        <f>IF(ISERROR(AH57/$AH$72),"-",AH57/$AH$72)</f>
        <v>1.7762036333900469E-3</v>
      </c>
      <c r="AK57" s="12"/>
      <c r="AL57" s="12"/>
      <c r="AM57" s="12"/>
      <c r="AN57" s="12"/>
      <c r="AO57" s="12"/>
      <c r="AP57" s="12"/>
      <c r="AQ57" s="12"/>
      <c r="AR57" s="12"/>
    </row>
    <row r="58" spans="1:44" ht="15" outlineLevel="1">
      <c r="A58" s="26">
        <v>2</v>
      </c>
      <c r="B58" s="26"/>
      <c r="C58" s="98"/>
      <c r="D58" s="36"/>
      <c r="E58" s="99"/>
      <c r="F58" s="98"/>
      <c r="G58" s="98"/>
      <c r="H58" s="36"/>
      <c r="I58" s="36"/>
      <c r="J58" s="161"/>
      <c r="K58" s="103">
        <f>14136897+951634+33900</f>
        <v>15122431</v>
      </c>
      <c r="L58" s="101" t="s">
        <v>147</v>
      </c>
      <c r="M58" s="31"/>
      <c r="N58" s="31"/>
      <c r="O58" s="31"/>
      <c r="P58" s="102"/>
      <c r="Q58" s="102"/>
      <c r="R58" s="31"/>
      <c r="S58" s="31">
        <v>2076056</v>
      </c>
      <c r="T58" s="31">
        <f>4287871+33900</f>
        <v>4321771</v>
      </c>
      <c r="U58" s="32">
        <f t="shared" ref="U58" si="66">SUM(R58:T58)</f>
        <v>6397827</v>
      </c>
      <c r="V58" s="31"/>
      <c r="W58" s="31"/>
      <c r="X58" s="31"/>
      <c r="Y58" s="32">
        <f t="shared" ref="Y58" si="67">SUM(V58:X58)</f>
        <v>0</v>
      </c>
      <c r="Z58" s="31"/>
      <c r="AA58" s="31"/>
      <c r="AB58" s="31"/>
      <c r="AC58" s="32">
        <f t="shared" ref="AC58" si="68">SUM(Z58:AB58)</f>
        <v>0</v>
      </c>
      <c r="AD58" s="31"/>
      <c r="AE58" s="31"/>
      <c r="AF58" s="31"/>
      <c r="AG58" s="32">
        <f t="shared" ref="AG58" si="69">SUM(AD58:AF58)</f>
        <v>0</v>
      </c>
      <c r="AH58" s="32">
        <f t="shared" si="65"/>
        <v>6397827</v>
      </c>
      <c r="AI58" s="33">
        <f>IF(ISERROR(AH58/J56),0,AH58/J56)</f>
        <v>0.15769458480195214</v>
      </c>
      <c r="AJ58" s="34">
        <f>IF(ISERROR(AH58/$AH$72),"-",AH58/$AH$72)</f>
        <v>1.4641939559551592E-2</v>
      </c>
      <c r="AK58" s="12"/>
      <c r="AL58" s="12"/>
      <c r="AM58" s="12"/>
      <c r="AN58" s="12"/>
      <c r="AO58" s="12"/>
      <c r="AP58" s="12"/>
      <c r="AQ58" s="12"/>
      <c r="AR58" s="12"/>
    </row>
    <row r="59" spans="1:44" s="75" customFormat="1" ht="12.75" customHeight="1">
      <c r="A59" s="139" t="s">
        <v>67</v>
      </c>
      <c r="B59" s="140"/>
      <c r="C59" s="140"/>
      <c r="D59" s="140"/>
      <c r="E59" s="140"/>
      <c r="F59" s="140"/>
      <c r="G59" s="140"/>
      <c r="H59" s="140"/>
      <c r="I59" s="141"/>
      <c r="J59" s="114">
        <f>J56</f>
        <v>40571000</v>
      </c>
      <c r="K59" s="114">
        <f>SUM(K57:K58)</f>
        <v>15898547</v>
      </c>
      <c r="L59" s="127"/>
      <c r="M59" s="114">
        <f>SUM(M57:M58)</f>
        <v>0</v>
      </c>
      <c r="N59" s="114">
        <f>SUM(N57:N58)</f>
        <v>0</v>
      </c>
      <c r="O59" s="114">
        <f>SUM(O57:O58)</f>
        <v>0</v>
      </c>
      <c r="P59" s="116"/>
      <c r="Q59" s="117"/>
      <c r="R59" s="114">
        <f t="shared" ref="R59:AH59" si="70">SUM(R57:R58)</f>
        <v>0</v>
      </c>
      <c r="S59" s="114">
        <f t="shared" si="70"/>
        <v>2464114</v>
      </c>
      <c r="T59" s="114">
        <f t="shared" si="70"/>
        <v>4709829</v>
      </c>
      <c r="U59" s="114">
        <f t="shared" si="70"/>
        <v>7173943</v>
      </c>
      <c r="V59" s="114">
        <f t="shared" si="70"/>
        <v>0</v>
      </c>
      <c r="W59" s="114">
        <f t="shared" si="70"/>
        <v>0</v>
      </c>
      <c r="X59" s="114">
        <f t="shared" si="70"/>
        <v>0</v>
      </c>
      <c r="Y59" s="114">
        <f t="shared" si="70"/>
        <v>0</v>
      </c>
      <c r="Z59" s="114">
        <f t="shared" si="70"/>
        <v>0</v>
      </c>
      <c r="AA59" s="114">
        <f t="shared" si="70"/>
        <v>0</v>
      </c>
      <c r="AB59" s="114">
        <f t="shared" si="70"/>
        <v>0</v>
      </c>
      <c r="AC59" s="114">
        <f t="shared" si="70"/>
        <v>0</v>
      </c>
      <c r="AD59" s="114">
        <f t="shared" si="70"/>
        <v>0</v>
      </c>
      <c r="AE59" s="114">
        <f t="shared" si="70"/>
        <v>0</v>
      </c>
      <c r="AF59" s="114">
        <f t="shared" si="70"/>
        <v>0</v>
      </c>
      <c r="AG59" s="114">
        <f t="shared" si="70"/>
        <v>0</v>
      </c>
      <c r="AH59" s="114">
        <f t="shared" si="70"/>
        <v>7173943</v>
      </c>
      <c r="AI59" s="118">
        <f>IF(ISERROR(AH59/J59),0,AH59/J59)</f>
        <v>0.17682440659584434</v>
      </c>
      <c r="AJ59" s="118">
        <f>IF(ISERROR(AH59/$AH$72),0,AH59/$AH$72)</f>
        <v>1.6418143192941638E-2</v>
      </c>
      <c r="AK59" s="12"/>
      <c r="AL59" s="12"/>
      <c r="AM59" s="12"/>
      <c r="AN59" s="12"/>
      <c r="AO59" s="12"/>
      <c r="AP59" s="12"/>
      <c r="AQ59" s="12"/>
      <c r="AR59" s="12"/>
    </row>
    <row r="60" spans="1:44" ht="12.75" customHeight="1">
      <c r="A60" s="136" t="s">
        <v>68</v>
      </c>
      <c r="B60" s="137"/>
      <c r="C60" s="137"/>
      <c r="D60" s="137"/>
      <c r="E60" s="138"/>
      <c r="F60" s="17"/>
      <c r="G60" s="18"/>
      <c r="H60" s="19"/>
      <c r="I60" s="19"/>
      <c r="J60" s="160">
        <v>22372624</v>
      </c>
      <c r="K60" s="20"/>
      <c r="L60" s="21"/>
      <c r="M60" s="22"/>
      <c r="N60" s="22"/>
      <c r="O60" s="22"/>
      <c r="P60" s="18"/>
      <c r="Q60" s="23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4"/>
      <c r="AJ60" s="24"/>
    </row>
    <row r="61" spans="1:44" ht="15" outlineLevel="1">
      <c r="A61" s="26">
        <v>1</v>
      </c>
      <c r="B61" s="26"/>
      <c r="C61" s="98"/>
      <c r="D61" s="36"/>
      <c r="E61" s="99"/>
      <c r="F61" s="98"/>
      <c r="G61" s="98"/>
      <c r="H61" s="36"/>
      <c r="I61" s="36"/>
      <c r="J61" s="191"/>
      <c r="K61" s="103">
        <f>17639+88195+141113+17639</f>
        <v>264586</v>
      </c>
      <c r="L61" s="101" t="s">
        <v>148</v>
      </c>
      <c r="M61" s="31"/>
      <c r="N61" s="31"/>
      <c r="O61" s="31"/>
      <c r="P61" s="102"/>
      <c r="Q61" s="102"/>
      <c r="R61" s="31"/>
      <c r="S61" s="31">
        <f>17639+88195</f>
        <v>105834</v>
      </c>
      <c r="T61" s="31">
        <f>141113+17639</f>
        <v>158752</v>
      </c>
      <c r="U61" s="32">
        <f>SUM(R61:T61)</f>
        <v>264586</v>
      </c>
      <c r="V61" s="31"/>
      <c r="W61" s="31"/>
      <c r="X61" s="31"/>
      <c r="Y61" s="32">
        <f>SUM(V61:X61)</f>
        <v>0</v>
      </c>
      <c r="Z61" s="31"/>
      <c r="AA61" s="31"/>
      <c r="AB61" s="31"/>
      <c r="AC61" s="32">
        <f>SUM(Z61:AB61)</f>
        <v>0</v>
      </c>
      <c r="AD61" s="31"/>
      <c r="AE61" s="31"/>
      <c r="AF61" s="31"/>
      <c r="AG61" s="32">
        <f>SUM(AD61:AF61)</f>
        <v>0</v>
      </c>
      <c r="AH61" s="32">
        <f t="shared" ref="AH61:AH62" si="71">SUM(U61,Y61,AC61,AG61)</f>
        <v>264586</v>
      </c>
      <c r="AI61" s="33">
        <f>IF(ISERROR(AH61/J60),0,AH61/J60)</f>
        <v>1.1826328462857106E-2</v>
      </c>
      <c r="AJ61" s="34">
        <f>IF(ISERROR(AH61/$AH$72),"-",AH61/$AH$72)</f>
        <v>6.0552625450852569E-4</v>
      </c>
      <c r="AK61" s="12"/>
      <c r="AL61" s="12"/>
      <c r="AM61" s="12"/>
      <c r="AN61" s="12"/>
      <c r="AO61" s="12"/>
      <c r="AP61" s="12"/>
      <c r="AQ61" s="12"/>
      <c r="AR61" s="12"/>
    </row>
    <row r="62" spans="1:44" ht="15" outlineLevel="1">
      <c r="A62" s="26">
        <v>2</v>
      </c>
      <c r="B62" s="26"/>
      <c r="C62" s="98"/>
      <c r="D62" s="36"/>
      <c r="E62" s="99"/>
      <c r="F62" s="98"/>
      <c r="G62" s="98"/>
      <c r="H62" s="36"/>
      <c r="I62" s="36"/>
      <c r="J62" s="161"/>
      <c r="K62" s="103">
        <f>1895705+2517862+288641+4823591+124000</f>
        <v>9649799</v>
      </c>
      <c r="L62" s="101" t="s">
        <v>147</v>
      </c>
      <c r="M62" s="31"/>
      <c r="N62" s="31"/>
      <c r="O62" s="31"/>
      <c r="P62" s="102"/>
      <c r="Q62" s="102"/>
      <c r="R62" s="31"/>
      <c r="S62" s="31">
        <f>1290724+288641</f>
        <v>1579365</v>
      </c>
      <c r="T62" s="31">
        <f>1332799+124000</f>
        <v>1456799</v>
      </c>
      <c r="U62" s="32">
        <f>SUM(R62:T62)</f>
        <v>3036164</v>
      </c>
      <c r="V62" s="31"/>
      <c r="W62" s="31"/>
      <c r="X62" s="31"/>
      <c r="Y62" s="32">
        <f t="shared" ref="Y62" si="72">SUM(V62:X62)</f>
        <v>0</v>
      </c>
      <c r="Z62" s="31"/>
      <c r="AA62" s="31"/>
      <c r="AB62" s="31"/>
      <c r="AC62" s="32">
        <f t="shared" ref="AC62" si="73">SUM(Z62:AB62)</f>
        <v>0</v>
      </c>
      <c r="AD62" s="31"/>
      <c r="AE62" s="31"/>
      <c r="AF62" s="31"/>
      <c r="AG62" s="32">
        <f t="shared" ref="AG62" si="74">SUM(AD62:AF62)</f>
        <v>0</v>
      </c>
      <c r="AH62" s="32">
        <f t="shared" si="71"/>
        <v>3036164</v>
      </c>
      <c r="AI62" s="33">
        <f>IF(ISERROR(AH62/J60),0,AH62/J60)</f>
        <v>0.13570889136652009</v>
      </c>
      <c r="AJ62" s="34">
        <f>IF(ISERROR(AH62/$AH$72),"-",AH62/$AH$72)</f>
        <v>6.9485045126863225E-3</v>
      </c>
      <c r="AK62" s="12"/>
      <c r="AL62" s="12"/>
      <c r="AM62" s="12"/>
      <c r="AN62" s="12"/>
      <c r="AO62" s="12"/>
      <c r="AP62" s="12"/>
      <c r="AQ62" s="12"/>
      <c r="AR62" s="12"/>
    </row>
    <row r="63" spans="1:44" s="75" customFormat="1" ht="12.75" customHeight="1">
      <c r="A63" s="139" t="s">
        <v>69</v>
      </c>
      <c r="B63" s="140"/>
      <c r="C63" s="140"/>
      <c r="D63" s="140"/>
      <c r="E63" s="140"/>
      <c r="F63" s="140"/>
      <c r="G63" s="140"/>
      <c r="H63" s="140"/>
      <c r="I63" s="141"/>
      <c r="J63" s="114">
        <f>J60</f>
        <v>22372624</v>
      </c>
      <c r="K63" s="114">
        <f>SUM(K61:K62)</f>
        <v>9914385</v>
      </c>
      <c r="L63" s="127"/>
      <c r="M63" s="114">
        <f>SUM(M61:M62)</f>
        <v>0</v>
      </c>
      <c r="N63" s="114">
        <f>SUM(N61:N62)</f>
        <v>0</v>
      </c>
      <c r="O63" s="114">
        <f>SUM(O61:O62)</f>
        <v>0</v>
      </c>
      <c r="P63" s="116"/>
      <c r="Q63" s="117"/>
      <c r="R63" s="114">
        <f t="shared" ref="R63:AH63" si="75">SUM(R61:R62)</f>
        <v>0</v>
      </c>
      <c r="S63" s="114">
        <f t="shared" si="75"/>
        <v>1685199</v>
      </c>
      <c r="T63" s="114">
        <f t="shared" si="75"/>
        <v>1615551</v>
      </c>
      <c r="U63" s="114">
        <f t="shared" si="75"/>
        <v>3300750</v>
      </c>
      <c r="V63" s="114">
        <f t="shared" si="75"/>
        <v>0</v>
      </c>
      <c r="W63" s="114">
        <f t="shared" si="75"/>
        <v>0</v>
      </c>
      <c r="X63" s="114">
        <f t="shared" si="75"/>
        <v>0</v>
      </c>
      <c r="Y63" s="114">
        <f t="shared" si="75"/>
        <v>0</v>
      </c>
      <c r="Z63" s="114">
        <f t="shared" si="75"/>
        <v>0</v>
      </c>
      <c r="AA63" s="114">
        <f t="shared" si="75"/>
        <v>0</v>
      </c>
      <c r="AB63" s="114">
        <f t="shared" si="75"/>
        <v>0</v>
      </c>
      <c r="AC63" s="114">
        <f t="shared" si="75"/>
        <v>0</v>
      </c>
      <c r="AD63" s="114">
        <f t="shared" si="75"/>
        <v>0</v>
      </c>
      <c r="AE63" s="114">
        <f t="shared" si="75"/>
        <v>0</v>
      </c>
      <c r="AF63" s="114">
        <f t="shared" si="75"/>
        <v>0</v>
      </c>
      <c r="AG63" s="114">
        <f t="shared" si="75"/>
        <v>0</v>
      </c>
      <c r="AH63" s="114">
        <f t="shared" si="75"/>
        <v>3300750</v>
      </c>
      <c r="AI63" s="118">
        <f>IF(ISERROR(AH63/J63),0,AH63/J63)</f>
        <v>0.1475352198293772</v>
      </c>
      <c r="AJ63" s="118">
        <f>IF(ISERROR(AH63/$AH$72),0,AH63/$AH$72)</f>
        <v>7.5540307671948482E-3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customHeight="1">
      <c r="A64" s="136" t="s">
        <v>70</v>
      </c>
      <c r="B64" s="137"/>
      <c r="C64" s="137"/>
      <c r="D64" s="137"/>
      <c r="E64" s="138"/>
      <c r="F64" s="17"/>
      <c r="G64" s="18"/>
      <c r="H64" s="19"/>
      <c r="I64" s="19"/>
      <c r="J64" s="160">
        <v>72044000</v>
      </c>
      <c r="K64" s="104"/>
      <c r="L64" s="21"/>
      <c r="M64" s="22"/>
      <c r="N64" s="22"/>
      <c r="O64" s="22"/>
      <c r="P64" s="18"/>
      <c r="Q64" s="23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4"/>
      <c r="AJ64" s="24"/>
    </row>
    <row r="65" spans="1:44" ht="15" outlineLevel="1">
      <c r="A65" s="26">
        <v>1</v>
      </c>
      <c r="B65" s="26"/>
      <c r="C65" s="98"/>
      <c r="D65" s="36"/>
      <c r="E65" s="99"/>
      <c r="F65" s="98"/>
      <c r="G65" s="98"/>
      <c r="H65" s="36"/>
      <c r="I65" s="36"/>
      <c r="J65" s="191"/>
      <c r="K65" s="103">
        <v>17639</v>
      </c>
      <c r="L65" s="91" t="s">
        <v>148</v>
      </c>
      <c r="M65" s="31"/>
      <c r="N65" s="31"/>
      <c r="O65" s="31"/>
      <c r="P65" s="102"/>
      <c r="Q65" s="102"/>
      <c r="R65" s="31"/>
      <c r="S65" s="31">
        <v>17639</v>
      </c>
      <c r="T65" s="31"/>
      <c r="U65" s="32">
        <f>SUM(R65:T65)</f>
        <v>17639</v>
      </c>
      <c r="V65" s="31"/>
      <c r="W65" s="31"/>
      <c r="X65" s="31"/>
      <c r="Y65" s="32">
        <f>SUM(V65:X65)</f>
        <v>0</v>
      </c>
      <c r="Z65" s="31"/>
      <c r="AA65" s="31"/>
      <c r="AB65" s="31"/>
      <c r="AC65" s="32">
        <f>SUM(Z65:AB65)</f>
        <v>0</v>
      </c>
      <c r="AD65" s="31"/>
      <c r="AE65" s="31"/>
      <c r="AF65" s="31"/>
      <c r="AG65" s="32">
        <f>SUM(AD65:AF65)</f>
        <v>0</v>
      </c>
      <c r="AH65" s="32">
        <f t="shared" ref="AH65" si="76">SUM(U65,Y65,AC65,AG65)</f>
        <v>17639</v>
      </c>
      <c r="AI65" s="33">
        <f>IF(ISERROR(AH65/J64),0,AH65/J64)</f>
        <v>2.4483648881239243E-4</v>
      </c>
      <c r="AJ65" s="34">
        <f>IF(ISERROR(AH65/$AH$72),"-",AH65/$AH$72)</f>
        <v>4.0368264395228337E-5</v>
      </c>
      <c r="AK65" s="12"/>
      <c r="AL65" s="12"/>
      <c r="AM65" s="12"/>
      <c r="AN65" s="12"/>
      <c r="AO65" s="12"/>
      <c r="AP65" s="12"/>
      <c r="AQ65" s="12"/>
      <c r="AR65" s="12"/>
    </row>
    <row r="66" spans="1:44" ht="15" outlineLevel="1">
      <c r="A66" s="26">
        <v>2</v>
      </c>
      <c r="B66" s="26"/>
      <c r="C66" s="98"/>
      <c r="D66" s="36"/>
      <c r="E66" s="99"/>
      <c r="F66" s="98"/>
      <c r="G66" s="98"/>
      <c r="H66" s="36"/>
      <c r="I66" s="36"/>
      <c r="J66" s="161"/>
      <c r="K66" s="103">
        <f>35152000+7895477+12404553+3400</f>
        <v>55455430</v>
      </c>
      <c r="L66" s="91" t="s">
        <v>147</v>
      </c>
      <c r="M66" s="31"/>
      <c r="N66" s="31"/>
      <c r="O66" s="31"/>
      <c r="P66" s="102"/>
      <c r="Q66" s="102"/>
      <c r="R66" s="31">
        <v>9004</v>
      </c>
      <c r="S66" s="31">
        <v>5195148</v>
      </c>
      <c r="T66" s="31">
        <f>5339118+3400</f>
        <v>5342518</v>
      </c>
      <c r="U66" s="32">
        <f>SUM(R66:T66)</f>
        <v>10546670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 t="shared" ref="AH66" si="77">SUM(U66,Y66,AC66,AG66)</f>
        <v>10546670</v>
      </c>
      <c r="AI66" s="33">
        <f>IF(ISERROR(AH66/J65),0,AH66/J65)</f>
        <v>0</v>
      </c>
      <c r="AJ66" s="34">
        <f>IF(ISERROR(AH66/$AH$72),"-",AH66/$AH$72)</f>
        <v>2.4136899090040412E-2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customHeight="1">
      <c r="A67" s="139" t="s">
        <v>71</v>
      </c>
      <c r="B67" s="140"/>
      <c r="C67" s="140"/>
      <c r="D67" s="140"/>
      <c r="E67" s="140"/>
      <c r="F67" s="140"/>
      <c r="G67" s="140"/>
      <c r="H67" s="140"/>
      <c r="I67" s="141"/>
      <c r="J67" s="114">
        <f>J64</f>
        <v>72044000</v>
      </c>
      <c r="K67" s="114">
        <f>SUM(K65:K66)</f>
        <v>55473069</v>
      </c>
      <c r="L67" s="127"/>
      <c r="M67" s="114">
        <f>SUM(M65:M65)</f>
        <v>0</v>
      </c>
      <c r="N67" s="114">
        <f>SUM(N65:N65)</f>
        <v>0</v>
      </c>
      <c r="O67" s="114">
        <f>SUM(O65:O65)</f>
        <v>0</v>
      </c>
      <c r="P67" s="116"/>
      <c r="Q67" s="117"/>
      <c r="R67" s="114">
        <f>SUM(R65:R66)</f>
        <v>9004</v>
      </c>
      <c r="S67" s="114">
        <f t="shared" ref="S67" si="78">SUM(S65:S65)</f>
        <v>17639</v>
      </c>
      <c r="T67" s="114">
        <f>SUM(T65:T66)</f>
        <v>5342518</v>
      </c>
      <c r="U67" s="114">
        <f>SUM(U65:U66)</f>
        <v>10564309</v>
      </c>
      <c r="V67" s="114">
        <f t="shared" ref="V67:AG67" si="79">SUM(V65:V66)</f>
        <v>0</v>
      </c>
      <c r="W67" s="114">
        <f t="shared" si="79"/>
        <v>0</v>
      </c>
      <c r="X67" s="114">
        <f t="shared" si="79"/>
        <v>0</v>
      </c>
      <c r="Y67" s="114">
        <f t="shared" si="79"/>
        <v>0</v>
      </c>
      <c r="Z67" s="114">
        <f t="shared" si="79"/>
        <v>0</v>
      </c>
      <c r="AA67" s="114">
        <f t="shared" si="79"/>
        <v>0</v>
      </c>
      <c r="AB67" s="114">
        <f t="shared" si="79"/>
        <v>0</v>
      </c>
      <c r="AC67" s="114">
        <f t="shared" si="79"/>
        <v>0</v>
      </c>
      <c r="AD67" s="114">
        <f t="shared" si="79"/>
        <v>0</v>
      </c>
      <c r="AE67" s="114">
        <f t="shared" si="79"/>
        <v>0</v>
      </c>
      <c r="AF67" s="114">
        <f t="shared" si="79"/>
        <v>0</v>
      </c>
      <c r="AG67" s="114">
        <f t="shared" si="79"/>
        <v>0</v>
      </c>
      <c r="AH67" s="114">
        <f>SUM(AH65:AH66)</f>
        <v>10564309</v>
      </c>
      <c r="AI67" s="118">
        <f>IF(ISERROR(AH67/J67),0,AH67/J67)</f>
        <v>0.14663690244850369</v>
      </c>
      <c r="AJ67" s="118">
        <f>IF(ISERROR(AH67/$AH$72),0,AH67/$AH$72)</f>
        <v>2.4177267354435639E-2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customHeight="1">
      <c r="A68" s="136" t="s">
        <v>72</v>
      </c>
      <c r="B68" s="137"/>
      <c r="C68" s="137"/>
      <c r="D68" s="137"/>
      <c r="E68" s="138"/>
      <c r="F68" s="17"/>
      <c r="G68" s="18"/>
      <c r="H68" s="19"/>
      <c r="I68" s="19"/>
      <c r="J68" s="160">
        <v>2142692296</v>
      </c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5" outlineLevel="1">
      <c r="A69" s="26">
        <v>1</v>
      </c>
      <c r="B69" s="26"/>
      <c r="C69" s="40"/>
      <c r="D69" s="36"/>
      <c r="E69" s="90"/>
      <c r="F69" s="40"/>
      <c r="G69" s="40"/>
      <c r="H69" s="36"/>
      <c r="I69" s="36"/>
      <c r="J69" s="191"/>
      <c r="K69" s="83">
        <f>280739638+1111672004+10146365+5352894-10813930</f>
        <v>1397096971</v>
      </c>
      <c r="L69" s="91" t="s">
        <v>148</v>
      </c>
      <c r="M69" s="31"/>
      <c r="N69" s="31"/>
      <c r="O69" s="31"/>
      <c r="P69" s="29"/>
      <c r="Q69" s="29"/>
      <c r="R69" s="31">
        <f>15622427+50825471</f>
        <v>66447898</v>
      </c>
      <c r="S69" s="31">
        <f>33591096+135174125</f>
        <v>168765221</v>
      </c>
      <c r="T69" s="31">
        <f>23498948+94081191</f>
        <v>117580139</v>
      </c>
      <c r="U69" s="32">
        <f>SUM(R69:T69)</f>
        <v>352793258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>
        <v>0</v>
      </c>
      <c r="AF69" s="31">
        <v>0</v>
      </c>
      <c r="AG69" s="32">
        <f>SUM(AD69:AF69)</f>
        <v>0</v>
      </c>
      <c r="AH69" s="32">
        <f t="shared" ref="AH69:AH70" si="80">SUM(U69,Y69,AC69,AG69)</f>
        <v>352793258</v>
      </c>
      <c r="AI69" s="33">
        <f>IF(ISERROR(AH69/J68),0,AH69/J68)</f>
        <v>0.1646495199794194</v>
      </c>
      <c r="AJ69" s="34">
        <f>IF(ISERROR(AH69/$AH$72),"-",AH69/$AH$72)</f>
        <v>0.80739562989954106</v>
      </c>
      <c r="AK69" s="12"/>
      <c r="AL69" s="12"/>
      <c r="AM69" s="12"/>
      <c r="AN69" s="12"/>
      <c r="AO69" s="12"/>
      <c r="AP69" s="12"/>
      <c r="AQ69" s="12"/>
      <c r="AR69" s="12"/>
    </row>
    <row r="70" spans="1:44" ht="15" outlineLevel="1">
      <c r="A70" s="26">
        <v>2</v>
      </c>
      <c r="B70" s="26"/>
      <c r="C70" s="40"/>
      <c r="D70" s="36"/>
      <c r="E70" s="90"/>
      <c r="F70" s="40"/>
      <c r="G70" s="40"/>
      <c r="H70" s="36"/>
      <c r="I70" s="36"/>
      <c r="J70" s="191"/>
      <c r="K70" s="83">
        <f>3635650+42024364+361603+4438825</f>
        <v>50460442</v>
      </c>
      <c r="L70" s="91" t="s">
        <v>147</v>
      </c>
      <c r="M70" s="31"/>
      <c r="N70" s="31"/>
      <c r="O70" s="31"/>
      <c r="P70" s="29"/>
      <c r="Q70" s="29"/>
      <c r="R70" s="31"/>
      <c r="S70" s="31">
        <v>14320</v>
      </c>
      <c r="T70" s="31">
        <v>9694536</v>
      </c>
      <c r="U70" s="32">
        <f t="shared" ref="U70" si="81">SUM(R70:T70)</f>
        <v>9708856</v>
      </c>
      <c r="V70" s="31"/>
      <c r="W70" s="31"/>
      <c r="X70" s="31"/>
      <c r="Y70" s="32">
        <f t="shared" ref="Y70" si="82">SUM(V70:X70)</f>
        <v>0</v>
      </c>
      <c r="Z70" s="31"/>
      <c r="AA70" s="31"/>
      <c r="AB70" s="31"/>
      <c r="AC70" s="32">
        <f t="shared" ref="AC70" si="83">SUM(Z70:AB70)</f>
        <v>0</v>
      </c>
      <c r="AD70" s="31"/>
      <c r="AE70" s="31">
        <v>0</v>
      </c>
      <c r="AF70" s="31">
        <v>0</v>
      </c>
      <c r="AG70" s="32">
        <f t="shared" ref="AG70" si="84">SUM(AD70:AF70)</f>
        <v>0</v>
      </c>
      <c r="AH70" s="32">
        <f t="shared" si="80"/>
        <v>9708856</v>
      </c>
      <c r="AI70" s="33">
        <f>IF(ISERROR(AH70/J68),0,AH70/J68)</f>
        <v>4.531148041239795E-3</v>
      </c>
      <c r="AJ70" s="34">
        <f>IF(ISERROR(AH70/$AH$72),"-",AH70/$AH$72)</f>
        <v>2.2219494641600942E-2</v>
      </c>
      <c r="AK70" s="12"/>
      <c r="AL70" s="12"/>
      <c r="AM70" s="12"/>
      <c r="AN70" s="12"/>
      <c r="AO70" s="12"/>
      <c r="AP70" s="12"/>
      <c r="AQ70" s="12"/>
      <c r="AR70" s="12"/>
    </row>
    <row r="71" spans="1:44" s="75" customFormat="1">
      <c r="A71" s="139" t="s">
        <v>73</v>
      </c>
      <c r="B71" s="140"/>
      <c r="C71" s="140"/>
      <c r="D71" s="140"/>
      <c r="E71" s="140"/>
      <c r="F71" s="140"/>
      <c r="G71" s="140"/>
      <c r="H71" s="140"/>
      <c r="I71" s="141"/>
      <c r="J71" s="114">
        <f>J68</f>
        <v>2142692296</v>
      </c>
      <c r="K71" s="114">
        <f>SUM(K69:K70)</f>
        <v>1447557413</v>
      </c>
      <c r="L71" s="127"/>
      <c r="M71" s="114">
        <f>SUM(M69:M70)</f>
        <v>0</v>
      </c>
      <c r="N71" s="114">
        <f>SUM(N69:N70)</f>
        <v>0</v>
      </c>
      <c r="O71" s="114">
        <f>SUM(O69:O70)</f>
        <v>0</v>
      </c>
      <c r="P71" s="116"/>
      <c r="Q71" s="117"/>
      <c r="R71" s="114">
        <f t="shared" ref="R71:AH71" si="85">SUM(R69:R70)</f>
        <v>66447898</v>
      </c>
      <c r="S71" s="114">
        <f t="shared" si="85"/>
        <v>168779541</v>
      </c>
      <c r="T71" s="114">
        <f t="shared" si="85"/>
        <v>127274675</v>
      </c>
      <c r="U71" s="114">
        <f t="shared" si="85"/>
        <v>362502114</v>
      </c>
      <c r="V71" s="114">
        <f t="shared" si="85"/>
        <v>0</v>
      </c>
      <c r="W71" s="114">
        <f t="shared" si="85"/>
        <v>0</v>
      </c>
      <c r="X71" s="114">
        <f t="shared" si="85"/>
        <v>0</v>
      </c>
      <c r="Y71" s="114">
        <f t="shared" si="85"/>
        <v>0</v>
      </c>
      <c r="Z71" s="114">
        <f t="shared" si="85"/>
        <v>0</v>
      </c>
      <c r="AA71" s="114">
        <f t="shared" si="85"/>
        <v>0</v>
      </c>
      <c r="AB71" s="114">
        <f t="shared" si="85"/>
        <v>0</v>
      </c>
      <c r="AC71" s="114">
        <f t="shared" si="85"/>
        <v>0</v>
      </c>
      <c r="AD71" s="114">
        <f t="shared" si="85"/>
        <v>0</v>
      </c>
      <c r="AE71" s="114">
        <f t="shared" si="85"/>
        <v>0</v>
      </c>
      <c r="AF71" s="114">
        <f t="shared" si="85"/>
        <v>0</v>
      </c>
      <c r="AG71" s="114">
        <f t="shared" si="85"/>
        <v>0</v>
      </c>
      <c r="AH71" s="114">
        <f t="shared" si="85"/>
        <v>362502114</v>
      </c>
      <c r="AI71" s="118">
        <f>IF(ISERROR(AH71/J71),0,AH71/J71)</f>
        <v>0.16918066802065918</v>
      </c>
      <c r="AJ71" s="118">
        <f>IF(ISERROR(AH71/$AH$72),0,AH71/$AH$72)</f>
        <v>0.82961512454114195</v>
      </c>
      <c r="AK71" s="12"/>
      <c r="AL71" s="12"/>
      <c r="AM71" s="12"/>
      <c r="AN71" s="12"/>
      <c r="AO71" s="12"/>
      <c r="AP71" s="12"/>
      <c r="AQ71" s="12"/>
      <c r="AR71" s="12"/>
    </row>
    <row r="72" spans="1:44" s="71" customFormat="1">
      <c r="A72" s="142" t="str">
        <f>"TOTAL ASIG."&amp;" "&amp;$A$5</f>
        <v>TOTAL ASIG. 24-03-345 "Programa Eje (Ley Nº 20.595)"</v>
      </c>
      <c r="B72" s="143"/>
      <c r="C72" s="143"/>
      <c r="D72" s="143"/>
      <c r="E72" s="143"/>
      <c r="F72" s="143"/>
      <c r="G72" s="143"/>
      <c r="H72" s="143"/>
      <c r="I72" s="144"/>
      <c r="J72" s="119">
        <f>SUM(J11,J15,J19,J23,J27,J31,J35,J39,J43,J47,J51,J55,J59,J63,J67,J71)</f>
        <v>2546597000</v>
      </c>
      <c r="K72" s="119">
        <f>+K11+K15+K19+K23+K27+K31+K35+K39+K43+K47+K51+K55+K67+K59+K63+K71</f>
        <v>1658737731</v>
      </c>
      <c r="L72" s="120"/>
      <c r="M72" s="119">
        <f>+M11+M15+M19+M23+M27+M31+M35+M39+M43+M47+M51+M55+M67+M59+M63+M71</f>
        <v>0</v>
      </c>
      <c r="N72" s="119">
        <f>+N11+N15+N19+N23+N27+N31+N35+N39+N43+N47+N51+N55+N67+N59+N63+N71</f>
        <v>0</v>
      </c>
      <c r="O72" s="119">
        <f>+O11+O15+O19+O23+O27+O31+O35+O39+O43+O47+O51+O55+O67+O59+O63+O71</f>
        <v>0</v>
      </c>
      <c r="P72" s="121"/>
      <c r="Q72" s="128"/>
      <c r="R72" s="119">
        <f t="shared" ref="R72:AH72" si="86">+R11+R15+R19+R23+R27+R31+R35+R39+R43+R47+R51+R55+R67+R59+R63+R71</f>
        <v>67867106</v>
      </c>
      <c r="S72" s="119">
        <f t="shared" si="86"/>
        <v>197415417</v>
      </c>
      <c r="T72" s="119">
        <f t="shared" si="86"/>
        <v>165945351</v>
      </c>
      <c r="U72" s="119">
        <f t="shared" si="86"/>
        <v>436952152</v>
      </c>
      <c r="V72" s="119">
        <f t="shared" si="86"/>
        <v>0</v>
      </c>
      <c r="W72" s="119">
        <f t="shared" si="86"/>
        <v>0</v>
      </c>
      <c r="X72" s="119">
        <f t="shared" si="86"/>
        <v>0</v>
      </c>
      <c r="Y72" s="119">
        <f t="shared" si="86"/>
        <v>0</v>
      </c>
      <c r="Z72" s="119">
        <f t="shared" si="86"/>
        <v>0</v>
      </c>
      <c r="AA72" s="119">
        <f t="shared" si="86"/>
        <v>0</v>
      </c>
      <c r="AB72" s="119">
        <f t="shared" si="86"/>
        <v>0</v>
      </c>
      <c r="AC72" s="119">
        <f t="shared" si="86"/>
        <v>0</v>
      </c>
      <c r="AD72" s="119">
        <f t="shared" si="86"/>
        <v>0</v>
      </c>
      <c r="AE72" s="119">
        <f t="shared" si="86"/>
        <v>0</v>
      </c>
      <c r="AF72" s="119">
        <f t="shared" si="86"/>
        <v>0</v>
      </c>
      <c r="AG72" s="119">
        <f t="shared" si="86"/>
        <v>0</v>
      </c>
      <c r="AH72" s="119">
        <f t="shared" si="86"/>
        <v>436952152</v>
      </c>
      <c r="AI72" s="123">
        <f>IF(ISERROR(AH72/J72),0,AH72/J72)</f>
        <v>0.17158276397875283</v>
      </c>
      <c r="AJ72" s="123">
        <f>IF(ISERROR(AH72/$AH$72),0,AH72/$AH$72)</f>
        <v>1</v>
      </c>
      <c r="AK72" s="15"/>
      <c r="AL72" s="15"/>
      <c r="AM72" s="15"/>
      <c r="AN72" s="15"/>
      <c r="AO72" s="15"/>
      <c r="AP72" s="15"/>
      <c r="AQ72" s="15"/>
      <c r="AR72" s="15"/>
    </row>
    <row r="73" spans="1:44">
      <c r="J73" s="46"/>
      <c r="R73" s="46"/>
      <c r="S73" s="46"/>
      <c r="T73" s="46"/>
      <c r="V73" s="46"/>
      <c r="W73" s="46"/>
      <c r="X73" s="46"/>
      <c r="Z73" s="46"/>
      <c r="AA73" s="46"/>
      <c r="AB73" s="46"/>
      <c r="AD73" s="46"/>
      <c r="AE73" s="46"/>
      <c r="AF73" s="46"/>
      <c r="AK73" s="12"/>
      <c r="AL73" s="12"/>
      <c r="AM73" s="12"/>
      <c r="AN73" s="12"/>
      <c r="AO73" s="12"/>
      <c r="AP73" s="12"/>
      <c r="AQ73" s="12"/>
      <c r="AR73" s="12"/>
    </row>
    <row r="74" spans="1:44" ht="15">
      <c r="J74" s="46"/>
      <c r="R74" s="46"/>
      <c r="S74" s="46"/>
      <c r="T74"/>
      <c r="V74" s="46"/>
      <c r="W74" s="46"/>
      <c r="X74" s="46"/>
      <c r="Z74" s="46"/>
      <c r="AA74" s="46"/>
      <c r="AB74" s="46"/>
      <c r="AD74" s="46"/>
      <c r="AE74" s="46"/>
      <c r="AF74" s="46"/>
      <c r="AK74" s="12"/>
      <c r="AL74" s="12"/>
      <c r="AM74" s="12"/>
      <c r="AN74" s="12"/>
      <c r="AO74" s="12"/>
      <c r="AP74" s="12"/>
      <c r="AQ74" s="12"/>
      <c r="AR74" s="12"/>
    </row>
    <row r="75" spans="1:44" ht="15">
      <c r="J75" s="46"/>
      <c r="R75" s="46"/>
      <c r="S75" s="46"/>
      <c r="T75"/>
      <c r="V75" s="46"/>
      <c r="W75" s="46"/>
      <c r="X75" s="46"/>
      <c r="Z75" s="46"/>
      <c r="AA75" s="46"/>
      <c r="AB75" s="46"/>
      <c r="AD75" s="46"/>
      <c r="AE75" s="46"/>
      <c r="AF75" s="46"/>
    </row>
    <row r="76" spans="1:44" ht="15">
      <c r="J76"/>
      <c r="K7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  <c r="AK76" s="12"/>
      <c r="AL76" s="12"/>
      <c r="AM76" s="12"/>
      <c r="AN76" s="12"/>
      <c r="AO76" s="12"/>
      <c r="AP76" s="12"/>
      <c r="AQ76" s="12"/>
      <c r="AR76" s="12"/>
    </row>
    <row r="77" spans="1:44" ht="15">
      <c r="J77" s="46"/>
      <c r="K77" s="96"/>
      <c r="R77" s="46"/>
      <c r="S77" s="46"/>
      <c r="T77"/>
      <c r="V77" s="46"/>
      <c r="W77" s="46"/>
      <c r="X77" s="46"/>
      <c r="Z77" s="46"/>
      <c r="AA77" s="46"/>
      <c r="AB77" s="46"/>
      <c r="AD77" s="46"/>
      <c r="AE77" s="46"/>
      <c r="AF77" s="46"/>
    </row>
    <row r="78" spans="1:44"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</row>
    <row r="79" spans="1:44" ht="15">
      <c r="J79" s="46"/>
      <c r="K79"/>
      <c r="R79" s="46"/>
      <c r="S79" s="46"/>
      <c r="T79" s="46"/>
      <c r="V79" s="46"/>
      <c r="W79" s="46"/>
      <c r="X79" s="46"/>
      <c r="Z79" s="46"/>
      <c r="AA79" s="46"/>
      <c r="AB79" s="46"/>
      <c r="AD79" s="46"/>
      <c r="AE79" s="46"/>
      <c r="AF79" s="46"/>
    </row>
    <row r="80" spans="1:44">
      <c r="J80" s="46"/>
      <c r="R80" s="46"/>
      <c r="S80" s="46"/>
      <c r="T80" s="46"/>
      <c r="V80" s="46"/>
      <c r="W80" s="46"/>
      <c r="X80" s="46"/>
      <c r="Z80" s="46"/>
      <c r="AA80" s="46"/>
      <c r="AB80" s="46"/>
      <c r="AD80" s="46"/>
      <c r="AE80" s="46"/>
      <c r="AF80" s="46"/>
    </row>
    <row r="81" spans="1:32">
      <c r="A81" s="15"/>
      <c r="J81" s="46"/>
      <c r="R81" s="46"/>
      <c r="S81" s="46"/>
      <c r="T81" s="46"/>
      <c r="V81" s="46"/>
      <c r="W81" s="46"/>
      <c r="X81" s="46"/>
      <c r="Z81" s="46"/>
      <c r="AA81" s="46"/>
      <c r="AB81" s="46"/>
      <c r="AD81" s="46"/>
      <c r="AE81" s="46"/>
      <c r="AF81" s="46"/>
    </row>
    <row r="82" spans="1:32">
      <c r="A82" s="15"/>
      <c r="J82" s="46"/>
      <c r="R82" s="46"/>
      <c r="S82" s="46"/>
      <c r="T82" s="46"/>
      <c r="V82" s="46"/>
      <c r="W82" s="46"/>
      <c r="X82" s="46"/>
      <c r="Z82" s="46"/>
      <c r="AA82" s="46"/>
      <c r="AB82" s="46"/>
      <c r="AD82" s="46"/>
      <c r="AE82" s="46"/>
      <c r="AF82" s="46"/>
    </row>
    <row r="83" spans="1:32">
      <c r="A83" s="15"/>
      <c r="J83" s="46"/>
      <c r="R83" s="46"/>
      <c r="S83" s="46"/>
      <c r="T83" s="46"/>
      <c r="V83" s="46"/>
      <c r="W83" s="46"/>
      <c r="X83" s="46"/>
      <c r="Z83" s="46"/>
      <c r="AA83" s="46"/>
      <c r="AB83" s="46"/>
      <c r="AD83" s="46"/>
      <c r="AE83" s="46"/>
      <c r="AF83" s="46"/>
    </row>
    <row r="84" spans="1:32">
      <c r="A84" s="15"/>
      <c r="J84" s="46"/>
      <c r="R84" s="46"/>
      <c r="S84" s="46"/>
      <c r="T84" s="46"/>
      <c r="V84" s="46"/>
      <c r="W84" s="46"/>
      <c r="X84" s="46"/>
      <c r="Z84" s="46"/>
      <c r="AA84" s="46"/>
      <c r="AB84" s="46"/>
      <c r="AD84" s="46"/>
      <c r="AE84" s="46"/>
      <c r="AF84" s="46"/>
    </row>
    <row r="85" spans="1:32">
      <c r="A85" s="15"/>
      <c r="J85" s="46"/>
      <c r="R85" s="46"/>
      <c r="S85" s="46"/>
      <c r="T85" s="46"/>
      <c r="V85" s="46"/>
      <c r="W85" s="46"/>
      <c r="X85" s="46"/>
      <c r="Z85" s="46"/>
      <c r="AA85" s="46"/>
      <c r="AB85" s="46"/>
      <c r="AD85" s="46"/>
      <c r="AE85" s="46"/>
      <c r="AF85" s="46"/>
    </row>
    <row r="86" spans="1:32">
      <c r="A86" s="15"/>
      <c r="J86" s="46"/>
      <c r="R86" s="46"/>
      <c r="S86" s="46"/>
      <c r="T86" s="46"/>
      <c r="V86" s="46"/>
      <c r="W86" s="46"/>
      <c r="X86" s="46"/>
      <c r="Z86" s="46"/>
      <c r="AA86" s="46"/>
      <c r="AB86" s="46"/>
      <c r="AD86" s="46"/>
      <c r="AE86" s="46"/>
      <c r="AF86" s="46"/>
    </row>
    <row r="87" spans="1:32">
      <c r="A87" s="15"/>
      <c r="J87" s="46"/>
      <c r="R87" s="46"/>
      <c r="S87" s="46"/>
      <c r="T87" s="46"/>
      <c r="V87" s="46"/>
      <c r="W87" s="46"/>
      <c r="X87" s="46"/>
      <c r="Z87" s="46"/>
      <c r="AA87" s="46"/>
      <c r="AB87" s="46"/>
      <c r="AD87" s="46"/>
      <c r="AE87" s="46"/>
      <c r="AF87" s="46"/>
    </row>
    <row r="88" spans="1:32">
      <c r="A88" s="15"/>
      <c r="J88" s="46"/>
      <c r="R88" s="46"/>
      <c r="S88" s="46"/>
      <c r="T88" s="46"/>
      <c r="V88" s="46"/>
      <c r="W88" s="46"/>
      <c r="X88" s="46"/>
      <c r="Z88" s="46"/>
      <c r="AA88" s="46"/>
      <c r="AB88" s="46"/>
      <c r="AD88" s="46"/>
      <c r="AE88" s="46"/>
      <c r="AF88" s="46"/>
    </row>
    <row r="89" spans="1:32">
      <c r="A89" s="15"/>
      <c r="J89" s="46"/>
      <c r="R89" s="46"/>
      <c r="S89" s="46"/>
      <c r="T89" s="46"/>
      <c r="V89" s="46"/>
      <c r="W89" s="46"/>
      <c r="X89" s="46"/>
      <c r="Z89" s="46"/>
      <c r="AA89" s="46"/>
      <c r="AB89" s="46"/>
      <c r="AD89" s="46"/>
      <c r="AE89" s="46"/>
      <c r="AF89" s="46"/>
    </row>
  </sheetData>
  <mergeCells count="77">
    <mergeCell ref="J56:J58"/>
    <mergeCell ref="J60:J62"/>
    <mergeCell ref="J68:J70"/>
    <mergeCell ref="A68:E68"/>
    <mergeCell ref="J64:J66"/>
    <mergeCell ref="A71:I71"/>
    <mergeCell ref="A72:I72"/>
    <mergeCell ref="A56:E56"/>
    <mergeCell ref="A59:I59"/>
    <mergeCell ref="A60:E60"/>
    <mergeCell ref="A63:I63"/>
    <mergeCell ref="A64:E64"/>
    <mergeCell ref="A67:I67"/>
    <mergeCell ref="A55:I55"/>
    <mergeCell ref="A32:E32"/>
    <mergeCell ref="A35:I35"/>
    <mergeCell ref="A36:E36"/>
    <mergeCell ref="A39:I39"/>
    <mergeCell ref="A40:E40"/>
    <mergeCell ref="A43:I43"/>
    <mergeCell ref="A44:E44"/>
    <mergeCell ref="A47:I47"/>
    <mergeCell ref="A48:E48"/>
    <mergeCell ref="A51:I51"/>
    <mergeCell ref="A52:E52"/>
    <mergeCell ref="A31:I31"/>
    <mergeCell ref="A8:E8"/>
    <mergeCell ref="A11:I11"/>
    <mergeCell ref="A12:E12"/>
    <mergeCell ref="A15:I15"/>
    <mergeCell ref="A16:E16"/>
    <mergeCell ref="A19:I19"/>
    <mergeCell ref="A20:E20"/>
    <mergeCell ref="A23:I23"/>
    <mergeCell ref="A24:E24"/>
    <mergeCell ref="A27:I27"/>
    <mergeCell ref="A28:E2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J24:J26"/>
    <mergeCell ref="J12:J14"/>
    <mergeCell ref="J16:J18"/>
    <mergeCell ref="J20:J22"/>
    <mergeCell ref="J8:J10"/>
    <mergeCell ref="J40:J42"/>
    <mergeCell ref="J44:J46"/>
    <mergeCell ref="J48:J50"/>
    <mergeCell ref="J52:J54"/>
    <mergeCell ref="J28:J30"/>
    <mergeCell ref="J32:J34"/>
    <mergeCell ref="J36:J38"/>
  </mergeCells>
  <dataValidations count="9">
    <dataValidation type="textLength" operator="lessThanOrEqual" allowBlank="1" showInputMessage="1" showErrorMessage="1" errorTitle="MÁXIMO DE CARACTERES SOBREPASADO" error="Sólo 255 caracteres por celdas" sqref="P29:Q30 N69:N70 P69:Q70 P65:Q66 E65:G66 C65:C66 E69:G70 L57:L58 P57:Q58 E57:G58 C57:C58 Q49 P53:Q54 E49:G50 C49:C50 P50:Q50 E61:G62 P61:Q62 C42 N25:N26 E41:G42 L33:L34 P33:Q34 E33:G34 C33:C34 E29:G30 P41:Q42 C29:C30 P9:Q10 E25:G26 P25:Q26 L25:L26 P17:Q18 P21:Q22 E17:G18 C17:C18 L13:L14 F13:G14 L9:L10 C9:C10 E9:G10 C13:C14 K65:K66 E14 P13:Q14 C21:C22 E21:G22 L17:L18 L21:L22 L61:L62 C37:C38 E37:G38 P37:Q38 L37:L38 P45:Q46 N45 E45:G46 C46 L45:L46 C53:C54 E53:G54 L49:L50 L53:L54 C61:C62 L41:L42 N41 L29:L30">
      <formula1>255</formula1>
    </dataValidation>
    <dataValidation type="date" operator="greaterThan" allowBlank="1" showInputMessage="1" showErrorMessage="1" errorTitle="Error en Ingresos de Fechas" error="La fecha debe corresponder al Año 2014." sqref="D69">
      <formula1>42005</formula1>
    </dataValidation>
    <dataValidation type="decimal" allowBlank="1" showInputMessage="1" showErrorMessage="1" errorTitle="Sólo números" error="Sólo ingresar números sin letras_x000a_" sqref="R69:T70 Z69:AB70 V69:X70 M69:M70 AD69:AF70 M65:N66 R65:T66 Z65:AB66 V65:X66 R49:T50 M57:N58 R57:T58 AD57:AF58 Z57:AB58 V57:X58 M49:N50 M42:N42 AD49:AF50 Z49:AB50 V49:X50 AD61:AF62 M61:N62 Z41:AB42 V41:X42 AD41:AF42 R17:T18 M33:N34 M29:N30 AD33:AF34 Z33:AB34 V33:X34 R29:T30 AD29:AF30 Z29:AB30 V29:X30 R25:T26 M25:M26 Z25:AB26 V25:X26 AD25:AF26 R41:T42 R9:T10 AD17:AF18 Z17:AB18 V17:X18 M17:N18 V9:X10 M9:N10 AD9:AF10 Z9:AB10 AD65:AF66 M13:N14 V13:X14 AD13:AF14 Z13:AB14 R13:T14 M21:N22 V21:X22 Z21:AB22 AD21:AF22 R21:T22 V37:X38 Z37:AB38 AD37:AF38 R33:T34 M37:N38 M46:N46 V45:X46 AD45:AF46 Z45:AB46 R45:T46 M45 V53:X54 Z53:AB54 AD53:AF54 R53:T54 M53:N54 V61:X62 Z61:AB62 M41 R37:T38 R61:T62">
      <formula1>-100000000</formula1>
      <formula2>10000000000</formula2>
    </dataValidation>
    <dataValidation type="textLength" operator="lessThanOrEqual" allowBlank="1" showInputMessage="1" showErrorMessage="1" sqref="K69:K70 K45:K46 K53:K54 K49:K50 K25:K26 K33:K34 K9:K10 K61:K62 K17:K18 K41:K42 K13:K14 K21:K22 K37:K38 K29:K30 K57:K5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65:I66 H57:I58 H49:I50 H42:I42 H33:I34 H61:I62 H17:I18 H13:I14 H21:I22 H37:I38 H46:I46 H53:I54 H29:I30">
      <formula1>42005</formula1>
    </dataValidation>
    <dataValidation type="date" operator="greaterThan" allowBlank="1" showInputMessage="1" showErrorMessage="1" errorTitle="Error en Ingresos de Fechas" error="La fecha debe corresponder al Año 2014." sqref="D65:D66 D57:D58 D49:D50 D42 D33:D34 D9:D10 D17:D18 D61:D62 D13:D14 D21:D22 D37:D38 D46 D53:D54 D29:D30">
      <formula1>41275</formula1>
    </dataValidation>
    <dataValidation allowBlank="1" showInputMessage="1" showErrorMessage="1" errorTitle="Sólo números" error="Sólo ingresar números sin letras_x000a_" sqref="O68:O70 O64:O66 O56:O58 P49 O48:O50 O24:O26 O32:O34 O8:O10 O60:O62 O16:O18 O40:O42 O12:O14 O20:O22 O36:O38 O44:O46 O52:O54 O28:O30"/>
    <dataValidation type="date" errorStyle="information" operator="greaterThan" allowBlank="1" showInputMessage="1" showErrorMessage="1" errorTitle="SÓLO FECHAS" error="Las fechas corresponden al presupuesto 2015 o más" sqref="I9:I10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0">
      <formula1>41275</formula1>
    </dataValidation>
  </dataValidations>
  <printOptions horizontalCentered="1" verticalCentered="1"/>
  <pageMargins left="0" right="0" top="0.55118110236220474" bottom="0.74803149606299213" header="0.31496062992125984" footer="0.31496062992125984"/>
  <pageSetup paperSize="41" scale="60" orientation="landscape" r:id="rId1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zoomScaleNormal="100" workbookViewId="0">
      <selection activeCell="A24" sqref="A24:Y24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+'24-03-345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+'24-03-345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+'24-03-345 Ind. Proy'!A5:U5</f>
        <v>24-03-345 "Programa Eje (Ley Nº 20.595)"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26" t="s">
        <v>25</v>
      </c>
      <c r="E7" s="126" t="s">
        <v>26</v>
      </c>
      <c r="F7" s="126" t="s">
        <v>27</v>
      </c>
      <c r="G7" s="126" t="s">
        <v>28</v>
      </c>
      <c r="H7" s="126" t="s">
        <v>29</v>
      </c>
      <c r="I7" s="126" t="s">
        <v>30</v>
      </c>
      <c r="J7" s="159"/>
      <c r="K7" s="126" t="s">
        <v>31</v>
      </c>
      <c r="L7" s="126" t="s">
        <v>32</v>
      </c>
      <c r="M7" s="126" t="s">
        <v>33</v>
      </c>
      <c r="N7" s="159"/>
      <c r="O7" s="126" t="s">
        <v>34</v>
      </c>
      <c r="P7" s="126" t="s">
        <v>35</v>
      </c>
      <c r="Q7" s="126" t="s">
        <v>36</v>
      </c>
      <c r="R7" s="159"/>
      <c r="S7" s="126" t="s">
        <v>37</v>
      </c>
      <c r="T7" s="126" t="s">
        <v>38</v>
      </c>
      <c r="U7" s="126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+'24-03-345 Ind. Proy'!J11</f>
        <v>16630760</v>
      </c>
      <c r="C8" s="10">
        <f>+'24-03-345 Ind. Proy'!K11</f>
        <v>2390550</v>
      </c>
      <c r="D8" s="10">
        <f>+'24-03-345 Ind. Proy'!M11</f>
        <v>0</v>
      </c>
      <c r="E8" s="10">
        <f>+'24-03-345 Ind. Proy'!N11</f>
        <v>0</v>
      </c>
      <c r="F8" s="10">
        <f>+'24-03-345 Ind. Proy'!O11</f>
        <v>0</v>
      </c>
      <c r="G8" s="10">
        <f>+'24-03-345 Ind. Proy'!R11</f>
        <v>105834</v>
      </c>
      <c r="H8" s="10">
        <f>+'24-03-345 Ind. Proy'!S11</f>
        <v>881913</v>
      </c>
      <c r="I8" s="10">
        <f>+'24-03-345 Ind. Proy'!T11</f>
        <v>1016550</v>
      </c>
      <c r="J8" s="10">
        <f>+'24-03-345 Ind. Proy'!U11</f>
        <v>2004297</v>
      </c>
      <c r="K8" s="10">
        <f>+'24-03-345 Ind. Proy'!V11</f>
        <v>0</v>
      </c>
      <c r="L8" s="10">
        <f>+'24-03-345 Ind. Proy'!W11</f>
        <v>0</v>
      </c>
      <c r="M8" s="10">
        <f>+'24-03-345 Ind. Proy'!X11</f>
        <v>0</v>
      </c>
      <c r="N8" s="10">
        <f>+'24-03-345 Ind. Proy'!Y11</f>
        <v>0</v>
      </c>
      <c r="O8" s="10">
        <f>+'24-03-345 Ind. Proy'!Z11</f>
        <v>0</v>
      </c>
      <c r="P8" s="10">
        <f>+'24-03-345 Ind. Proy'!AA11</f>
        <v>0</v>
      </c>
      <c r="Q8" s="10">
        <f>+'24-03-345 Ind. Proy'!AB11</f>
        <v>0</v>
      </c>
      <c r="R8" s="10">
        <f>+'24-03-345 Ind. Proy'!AC11</f>
        <v>0</v>
      </c>
      <c r="S8" s="10">
        <f>+'24-03-345 Ind. Proy'!AD11</f>
        <v>0</v>
      </c>
      <c r="T8" s="10">
        <f>+'24-03-345 Ind. Proy'!AE11</f>
        <v>0</v>
      </c>
      <c r="U8" s="10">
        <f>+'24-03-345 Ind. Proy'!AF11</f>
        <v>0</v>
      </c>
      <c r="V8" s="10">
        <f>+'24-03-345 Ind. Proy'!AG11</f>
        <v>0</v>
      </c>
      <c r="W8" s="10">
        <f>+'24-03-345 Ind. Proy'!AH11</f>
        <v>2004297</v>
      </c>
      <c r="X8" s="49">
        <f>+'24-03-345 Ind. Proy'!AI11</f>
        <v>0.12051746282190351</v>
      </c>
      <c r="Y8" s="49">
        <f>+'24-03-345 Ind. Proy'!AJ11</f>
        <v>4.5869942299769243E-3</v>
      </c>
    </row>
    <row r="9" spans="1:25" s="45" customFormat="1" ht="24.75" customHeight="1">
      <c r="A9" s="48" t="s">
        <v>44</v>
      </c>
      <c r="B9" s="10">
        <f>+'24-03-345 Ind. Proy'!J15</f>
        <v>12310000</v>
      </c>
      <c r="C9" s="10">
        <f>+'24-03-345 Ind. Proy'!K15</f>
        <v>2945120</v>
      </c>
      <c r="D9" s="10">
        <f>+'24-03-345 Ind. Proy'!M15</f>
        <v>0</v>
      </c>
      <c r="E9" s="10">
        <f>+'24-03-345 Ind. Proy'!N15</f>
        <v>0</v>
      </c>
      <c r="F9" s="10">
        <f>+'24-03-345 Ind. Proy'!O15</f>
        <v>0</v>
      </c>
      <c r="G9" s="10">
        <f>+'24-03-345 Ind. Proy'!R15</f>
        <v>480722</v>
      </c>
      <c r="H9" s="10">
        <f>+'24-03-345 Ind. Proy'!S15</f>
        <v>482089</v>
      </c>
      <c r="I9" s="10">
        <f>+'24-03-345 Ind. Proy'!T15</f>
        <v>982309</v>
      </c>
      <c r="J9" s="10">
        <f>+'24-03-345 Ind. Proy'!U15</f>
        <v>1945120</v>
      </c>
      <c r="K9" s="10">
        <f>+'24-03-345 Ind. Proy'!V15</f>
        <v>0</v>
      </c>
      <c r="L9" s="10">
        <f>+'24-03-345 Ind. Proy'!W15</f>
        <v>0</v>
      </c>
      <c r="M9" s="10">
        <f>+'24-03-345 Ind. Proy'!X15</f>
        <v>0</v>
      </c>
      <c r="N9" s="10">
        <f>+'24-03-345 Ind. Proy'!Y15</f>
        <v>0</v>
      </c>
      <c r="O9" s="10">
        <f>+'24-03-345 Ind. Proy'!Z15</f>
        <v>0</v>
      </c>
      <c r="P9" s="10">
        <f>+'24-03-345 Ind. Proy'!AA15</f>
        <v>0</v>
      </c>
      <c r="Q9" s="10">
        <f>+'24-03-345 Ind. Proy'!AB15</f>
        <v>0</v>
      </c>
      <c r="R9" s="10">
        <f>+'24-03-345 Ind. Proy'!AC15</f>
        <v>0</v>
      </c>
      <c r="S9" s="10">
        <f>+'24-03-345 Ind. Proy'!AD15</f>
        <v>0</v>
      </c>
      <c r="T9" s="10">
        <f>+'24-03-345 Ind. Proy'!AE15</f>
        <v>0</v>
      </c>
      <c r="U9" s="10">
        <f>+'24-03-345 Ind. Proy'!AF15</f>
        <v>0</v>
      </c>
      <c r="V9" s="10">
        <f>+'24-03-345 Ind. Proy'!AG15</f>
        <v>0</v>
      </c>
      <c r="W9" s="10">
        <f>+'24-03-345 Ind. Proy'!AH15</f>
        <v>1945120</v>
      </c>
      <c r="X9" s="49">
        <f>+'24-03-345 Ind. Proy'!AI15</f>
        <v>0.15801137286758732</v>
      </c>
      <c r="Y9" s="49">
        <f>+'24-03-345 Ind. Proy'!AJ15</f>
        <v>4.4515629253612191E-3</v>
      </c>
    </row>
    <row r="10" spans="1:25" s="45" customFormat="1" ht="24.75" customHeight="1">
      <c r="A10" s="48" t="s">
        <v>46</v>
      </c>
      <c r="B10" s="10">
        <f>+'24-03-345 Ind. Proy'!J19</f>
        <v>29245000</v>
      </c>
      <c r="C10" s="10">
        <f>+'24-03-345 Ind. Proy'!K19</f>
        <v>18189299</v>
      </c>
      <c r="D10" s="10">
        <f>+'24-03-345 Ind. Proy'!M19</f>
        <v>0</v>
      </c>
      <c r="E10" s="10">
        <f>+'24-03-345 Ind. Proy'!N19</f>
        <v>0</v>
      </c>
      <c r="F10" s="10">
        <f>+'24-03-345 Ind. Proy'!O19</f>
        <v>0</v>
      </c>
      <c r="G10" s="10">
        <f>+'24-03-345 Ind. Proy'!R19</f>
        <v>0</v>
      </c>
      <c r="H10" s="10">
        <f>+'24-03-345 Ind. Proy'!S19</f>
        <v>2244312</v>
      </c>
      <c r="I10" s="10">
        <f>+'24-03-345 Ind. Proy'!T19</f>
        <v>2246958</v>
      </c>
      <c r="J10" s="10">
        <f>+'24-03-345 Ind. Proy'!U19</f>
        <v>4491270</v>
      </c>
      <c r="K10" s="10">
        <f>+'24-03-345 Ind. Proy'!V19</f>
        <v>0</v>
      </c>
      <c r="L10" s="10">
        <f>+'24-03-345 Ind. Proy'!W19</f>
        <v>0</v>
      </c>
      <c r="M10" s="10">
        <f>+'24-03-345 Ind. Proy'!X19</f>
        <v>0</v>
      </c>
      <c r="N10" s="10">
        <f>+'24-03-345 Ind. Proy'!Y19</f>
        <v>0</v>
      </c>
      <c r="O10" s="10">
        <f>+'24-03-345 Ind. Proy'!Z19</f>
        <v>0</v>
      </c>
      <c r="P10" s="10">
        <f>+'24-03-345 Ind. Proy'!AA19</f>
        <v>0</v>
      </c>
      <c r="Q10" s="10">
        <f>+'24-03-345 Ind. Proy'!AB19</f>
        <v>0</v>
      </c>
      <c r="R10" s="10">
        <f>+'24-03-345 Ind. Proy'!AC19</f>
        <v>0</v>
      </c>
      <c r="S10" s="10">
        <f>+'24-03-345 Ind. Proy'!AD19</f>
        <v>0</v>
      </c>
      <c r="T10" s="10">
        <f>+'24-03-345 Ind. Proy'!AE19</f>
        <v>0</v>
      </c>
      <c r="U10" s="10">
        <f>+'24-03-345 Ind. Proy'!AF19</f>
        <v>0</v>
      </c>
      <c r="V10" s="10">
        <f>+'24-03-345 Ind. Proy'!AG19</f>
        <v>0</v>
      </c>
      <c r="W10" s="10">
        <f>+'24-03-345 Ind. Proy'!AH19</f>
        <v>4491270</v>
      </c>
      <c r="X10" s="49">
        <f>+'24-03-345 Ind. Proy'!AI19</f>
        <v>0.15357394426397675</v>
      </c>
      <c r="Y10" s="49">
        <f>+'24-03-345 Ind. Proy'!AJ19</f>
        <v>1.0278631148611439E-2</v>
      </c>
    </row>
    <row r="11" spans="1:25" s="45" customFormat="1" ht="24.75" customHeight="1">
      <c r="A11" s="48" t="s">
        <v>48</v>
      </c>
      <c r="B11" s="10">
        <f>+'24-03-345 Ind. Proy'!J23</f>
        <v>16862000</v>
      </c>
      <c r="C11" s="10">
        <f>+'24-03-345 Ind. Proy'!K23</f>
        <v>9359291</v>
      </c>
      <c r="D11" s="10">
        <f>+'24-03-345 Ind. Proy'!M23</f>
        <v>0</v>
      </c>
      <c r="E11" s="10">
        <f>+'24-03-345 Ind. Proy'!N23</f>
        <v>0</v>
      </c>
      <c r="F11" s="10">
        <f>+'24-03-345 Ind. Proy'!O23</f>
        <v>0</v>
      </c>
      <c r="G11" s="10">
        <f>+'24-03-345 Ind. Proy'!R23</f>
        <v>589741</v>
      </c>
      <c r="H11" s="10">
        <f>+'24-03-345 Ind. Proy'!S23</f>
        <v>197632</v>
      </c>
      <c r="I11" s="10">
        <f>+'24-03-345 Ind. Proy'!T23</f>
        <v>1388814</v>
      </c>
      <c r="J11" s="10">
        <f>+'24-03-345 Ind. Proy'!U23</f>
        <v>2176187</v>
      </c>
      <c r="K11" s="10">
        <f>+'24-03-345 Ind. Proy'!V23</f>
        <v>0</v>
      </c>
      <c r="L11" s="10">
        <f>+'24-03-345 Ind. Proy'!W23</f>
        <v>0</v>
      </c>
      <c r="M11" s="10">
        <f>+'24-03-345 Ind. Proy'!X23</f>
        <v>0</v>
      </c>
      <c r="N11" s="10">
        <f>+'24-03-345 Ind. Proy'!Y23</f>
        <v>0</v>
      </c>
      <c r="O11" s="10">
        <f>+'24-03-345 Ind. Proy'!Z23</f>
        <v>0</v>
      </c>
      <c r="P11" s="10">
        <f>+'24-03-345 Ind. Proy'!AA23</f>
        <v>0</v>
      </c>
      <c r="Q11" s="10">
        <f>+'24-03-345 Ind. Proy'!AB23</f>
        <v>0</v>
      </c>
      <c r="R11" s="10">
        <f>+'24-03-345 Ind. Proy'!AC23</f>
        <v>0</v>
      </c>
      <c r="S11" s="10">
        <f>+'24-03-345 Ind. Proy'!AD23</f>
        <v>0</v>
      </c>
      <c r="T11" s="10">
        <f>+'24-03-345 Ind. Proy'!AE23</f>
        <v>0</v>
      </c>
      <c r="U11" s="10">
        <f>+'24-03-345 Ind. Proy'!AF23</f>
        <v>0</v>
      </c>
      <c r="V11" s="10">
        <f>+'24-03-345 Ind. Proy'!AG23</f>
        <v>0</v>
      </c>
      <c r="W11" s="10">
        <f>+'24-03-345 Ind. Proy'!AH23</f>
        <v>2176187</v>
      </c>
      <c r="X11" s="49">
        <f>+'24-03-345 Ind. Proy'!AI23</f>
        <v>0.12905865259162613</v>
      </c>
      <c r="Y11" s="49">
        <f>+'24-03-345 Ind. Proy'!AJ23</f>
        <v>4.9803782634763177E-3</v>
      </c>
    </row>
    <row r="12" spans="1:25" s="45" customFormat="1" ht="24.75" customHeight="1">
      <c r="A12" s="48" t="s">
        <v>50</v>
      </c>
      <c r="B12" s="10">
        <f>+'24-03-345 Ind. Proy'!J27</f>
        <v>29636000</v>
      </c>
      <c r="C12" s="10">
        <f>+'24-03-345 Ind. Proy'!K27</f>
        <v>8264486</v>
      </c>
      <c r="D12" s="10">
        <f>+'24-03-345 Ind. Proy'!M27</f>
        <v>0</v>
      </c>
      <c r="E12" s="10">
        <f>+'24-03-345 Ind. Proy'!N27</f>
        <v>0</v>
      </c>
      <c r="F12" s="10">
        <f>+'24-03-345 Ind. Proy'!O27</f>
        <v>0</v>
      </c>
      <c r="G12" s="10">
        <f>+'24-03-345 Ind. Proy'!R27</f>
        <v>0</v>
      </c>
      <c r="H12" s="10">
        <f>+'24-03-345 Ind. Proy'!S27</f>
        <v>4187863</v>
      </c>
      <c r="I12" s="10">
        <f>+'24-03-345 Ind. Proy'!T27</f>
        <v>4076623</v>
      </c>
      <c r="J12" s="10">
        <f>+'24-03-345 Ind. Proy'!U27</f>
        <v>8264486</v>
      </c>
      <c r="K12" s="10">
        <f>+'24-03-345 Ind. Proy'!V27</f>
        <v>0</v>
      </c>
      <c r="L12" s="10">
        <f>+'24-03-345 Ind. Proy'!W27</f>
        <v>0</v>
      </c>
      <c r="M12" s="10">
        <f>+'24-03-345 Ind. Proy'!X27</f>
        <v>0</v>
      </c>
      <c r="N12" s="10">
        <f>+'24-03-345 Ind. Proy'!Y27</f>
        <v>0</v>
      </c>
      <c r="O12" s="10">
        <f>+'24-03-345 Ind. Proy'!Z27</f>
        <v>0</v>
      </c>
      <c r="P12" s="10">
        <f>+'24-03-345 Ind. Proy'!AA27</f>
        <v>0</v>
      </c>
      <c r="Q12" s="10">
        <f>+'24-03-345 Ind. Proy'!AB27</f>
        <v>0</v>
      </c>
      <c r="R12" s="10">
        <f>+'24-03-345 Ind. Proy'!AC27</f>
        <v>0</v>
      </c>
      <c r="S12" s="10">
        <f>+'24-03-345 Ind. Proy'!AD27</f>
        <v>0</v>
      </c>
      <c r="T12" s="10">
        <f>+'24-03-345 Ind. Proy'!AE27</f>
        <v>0</v>
      </c>
      <c r="U12" s="10">
        <f>+'24-03-345 Ind. Proy'!AF27</f>
        <v>0</v>
      </c>
      <c r="V12" s="10">
        <f>+'24-03-345 Ind. Proy'!AG27</f>
        <v>0</v>
      </c>
      <c r="W12" s="10">
        <f>+'24-03-345 Ind. Proy'!AH27</f>
        <v>8264486</v>
      </c>
      <c r="X12" s="49">
        <f>+'24-03-345 Ind. Proy'!AI27</f>
        <v>0.27886644621406398</v>
      </c>
      <c r="Y12" s="49">
        <f>+'24-03-345 Ind. Proy'!AJ27</f>
        <v>1.891393820163632E-2</v>
      </c>
    </row>
    <row r="13" spans="1:25" s="45" customFormat="1" ht="24.75" customHeight="1">
      <c r="A13" s="48" t="s">
        <v>52</v>
      </c>
      <c r="B13" s="10">
        <f>+'24-03-345 Ind. Proy'!J31</f>
        <v>6330000</v>
      </c>
      <c r="C13" s="10">
        <f>+'24-03-345 Ind. Proy'!K31</f>
        <v>1325763</v>
      </c>
      <c r="D13" s="10">
        <f>+'24-03-345 Ind. Proy'!M31</f>
        <v>0</v>
      </c>
      <c r="E13" s="10">
        <f>+'24-03-345 Ind. Proy'!N31</f>
        <v>0</v>
      </c>
      <c r="F13" s="10">
        <f>+'24-03-345 Ind. Proy'!O31</f>
        <v>0</v>
      </c>
      <c r="G13" s="10">
        <f>+'24-03-345 Ind. Proy'!R31</f>
        <v>0</v>
      </c>
      <c r="H13" s="10">
        <f>+'24-03-345 Ind. Proy'!S31</f>
        <v>599305</v>
      </c>
      <c r="I13" s="10">
        <f>+'24-03-345 Ind. Proy'!T31</f>
        <v>197288</v>
      </c>
      <c r="J13" s="10">
        <f>+'24-03-345 Ind. Proy'!U31</f>
        <v>1325723</v>
      </c>
      <c r="K13" s="10">
        <f>+'24-03-345 Ind. Proy'!V31</f>
        <v>0</v>
      </c>
      <c r="L13" s="10">
        <f>+'24-03-345 Ind. Proy'!W31</f>
        <v>0</v>
      </c>
      <c r="M13" s="10">
        <f>+'24-03-345 Ind. Proy'!X31</f>
        <v>0</v>
      </c>
      <c r="N13" s="10">
        <f>+'24-03-345 Ind. Proy'!Y31</f>
        <v>0</v>
      </c>
      <c r="O13" s="10">
        <f>+'24-03-345 Ind. Proy'!Z31</f>
        <v>0</v>
      </c>
      <c r="P13" s="10">
        <f>+'24-03-345 Ind. Proy'!AA31</f>
        <v>0</v>
      </c>
      <c r="Q13" s="10">
        <f>+'24-03-345 Ind. Proy'!AB31</f>
        <v>0</v>
      </c>
      <c r="R13" s="10">
        <f>+'24-03-345 Ind. Proy'!AC31</f>
        <v>0</v>
      </c>
      <c r="S13" s="10">
        <f>+'24-03-345 Ind. Proy'!AD31</f>
        <v>0</v>
      </c>
      <c r="T13" s="10">
        <f>+'24-03-345 Ind. Proy'!AE31</f>
        <v>0</v>
      </c>
      <c r="U13" s="10">
        <f>+'24-03-345 Ind. Proy'!AF31</f>
        <v>0</v>
      </c>
      <c r="V13" s="10">
        <f>+'24-03-345 Ind. Proy'!AG31</f>
        <v>0</v>
      </c>
      <c r="W13" s="10">
        <f>+'24-03-345 Ind. Proy'!AH31</f>
        <v>1325723</v>
      </c>
      <c r="X13" s="49">
        <f>+'24-03-345 Ind. Proy'!AI31</f>
        <v>0.20943491311216431</v>
      </c>
      <c r="Y13" s="49">
        <f>+'24-03-345 Ind. Proy'!AJ31</f>
        <v>3.034023276763722E-3</v>
      </c>
    </row>
    <row r="14" spans="1:25" s="45" customFormat="1" ht="24.75" customHeight="1">
      <c r="A14" s="48" t="s">
        <v>54</v>
      </c>
      <c r="B14" s="10">
        <f>+'24-03-345 Ind. Proy'!J35</f>
        <v>22355000</v>
      </c>
      <c r="C14" s="10">
        <f>+'24-03-345 Ind. Proy'!K35</f>
        <v>7834546</v>
      </c>
      <c r="D14" s="10">
        <f>+'24-03-345 Ind. Proy'!M35</f>
        <v>0</v>
      </c>
      <c r="E14" s="10">
        <f>+'24-03-345 Ind. Proy'!N35</f>
        <v>0</v>
      </c>
      <c r="F14" s="10">
        <f>+'24-03-345 Ind. Proy'!O35</f>
        <v>0</v>
      </c>
      <c r="G14" s="10">
        <f>+'24-03-345 Ind. Proy'!R35</f>
        <v>0</v>
      </c>
      <c r="H14" s="10">
        <f>+'24-03-345 Ind. Proy'!S35</f>
        <v>2464781</v>
      </c>
      <c r="I14" s="10">
        <f>+'24-03-345 Ind. Proy'!T35</f>
        <v>2878310</v>
      </c>
      <c r="J14" s="10">
        <f>+'24-03-345 Ind. Proy'!U35</f>
        <v>5343091</v>
      </c>
      <c r="K14" s="10">
        <f>+'24-03-345 Ind. Proy'!V35</f>
        <v>0</v>
      </c>
      <c r="L14" s="10">
        <f>+'24-03-345 Ind. Proy'!W35</f>
        <v>0</v>
      </c>
      <c r="M14" s="10">
        <f>+'24-03-345 Ind. Proy'!X35</f>
        <v>0</v>
      </c>
      <c r="N14" s="10">
        <f>+'24-03-345 Ind. Proy'!Y35</f>
        <v>0</v>
      </c>
      <c r="O14" s="10">
        <f>+'24-03-345 Ind. Proy'!Z35</f>
        <v>0</v>
      </c>
      <c r="P14" s="10">
        <f>+'24-03-345 Ind. Proy'!AA35</f>
        <v>0</v>
      </c>
      <c r="Q14" s="10">
        <f>+'24-03-345 Ind. Proy'!AB35</f>
        <v>0</v>
      </c>
      <c r="R14" s="10">
        <f>+'24-03-345 Ind. Proy'!AC35</f>
        <v>0</v>
      </c>
      <c r="S14" s="10">
        <f>+'24-03-345 Ind. Proy'!AD35</f>
        <v>0</v>
      </c>
      <c r="T14" s="10">
        <f>+'24-03-345 Ind. Proy'!AE35</f>
        <v>0</v>
      </c>
      <c r="U14" s="10">
        <f>+'24-03-345 Ind. Proy'!AF35</f>
        <v>0</v>
      </c>
      <c r="V14" s="10">
        <f>+'24-03-345 Ind. Proy'!AG35</f>
        <v>0</v>
      </c>
      <c r="W14" s="10">
        <f>+'24-03-345 Ind. Proy'!AH35</f>
        <v>5343091</v>
      </c>
      <c r="X14" s="49">
        <f>+'24-03-345 Ind. Proy'!AI35</f>
        <v>0.23901100424960858</v>
      </c>
      <c r="Y14" s="49">
        <f>+'24-03-345 Ind. Proy'!AJ35</f>
        <v>1.2228091738520606E-2</v>
      </c>
    </row>
    <row r="15" spans="1:25" s="45" customFormat="1" ht="24.75" customHeight="1">
      <c r="A15" s="48" t="s">
        <v>56</v>
      </c>
      <c r="B15" s="10">
        <f>+'24-03-345 Ind. Proy'!J39</f>
        <v>32330000</v>
      </c>
      <c r="C15" s="10">
        <f>+'24-03-345 Ind. Proy'!K39</f>
        <v>15082194</v>
      </c>
      <c r="D15" s="10">
        <f>+'24-03-345 Ind. Proy'!M39</f>
        <v>0</v>
      </c>
      <c r="E15" s="10">
        <f>+'24-03-345 Ind. Proy'!N39</f>
        <v>0</v>
      </c>
      <c r="F15" s="10">
        <f>+'24-03-345 Ind. Proy'!O39</f>
        <v>0</v>
      </c>
      <c r="G15" s="10">
        <f>+'24-03-345 Ind. Proy'!R39</f>
        <v>233907</v>
      </c>
      <c r="H15" s="10">
        <f>+'24-03-345 Ind. Proy'!S39</f>
        <v>2781861</v>
      </c>
      <c r="I15" s="10">
        <f>+'24-03-345 Ind. Proy'!T39</f>
        <v>2958577</v>
      </c>
      <c r="J15" s="10">
        <f>+'24-03-345 Ind. Proy'!U39</f>
        <v>5974345</v>
      </c>
      <c r="K15" s="10">
        <f>+'24-03-345 Ind. Proy'!V39</f>
        <v>0</v>
      </c>
      <c r="L15" s="10">
        <f>+'24-03-345 Ind. Proy'!W39</f>
        <v>0</v>
      </c>
      <c r="M15" s="10">
        <f>+'24-03-345 Ind. Proy'!X39</f>
        <v>0</v>
      </c>
      <c r="N15" s="10">
        <f>+'24-03-345 Ind. Proy'!Y39</f>
        <v>0</v>
      </c>
      <c r="O15" s="10">
        <f>+'24-03-345 Ind. Proy'!Z39</f>
        <v>0</v>
      </c>
      <c r="P15" s="10">
        <f>+'24-03-345 Ind. Proy'!AA39</f>
        <v>0</v>
      </c>
      <c r="Q15" s="10">
        <f>+'24-03-345 Ind. Proy'!AB39</f>
        <v>0</v>
      </c>
      <c r="R15" s="10">
        <f>+'24-03-345 Ind. Proy'!AC39</f>
        <v>0</v>
      </c>
      <c r="S15" s="10">
        <f>+'24-03-345 Ind. Proy'!AD39</f>
        <v>0</v>
      </c>
      <c r="T15" s="10">
        <f>+'24-03-345 Ind. Proy'!AE39</f>
        <v>0</v>
      </c>
      <c r="U15" s="10">
        <f>+'24-03-345 Ind. Proy'!AF39</f>
        <v>0</v>
      </c>
      <c r="V15" s="10">
        <f>+'24-03-345 Ind. Proy'!AG39</f>
        <v>0</v>
      </c>
      <c r="W15" s="10">
        <f>+'24-03-345 Ind. Proy'!AH39</f>
        <v>5974345</v>
      </c>
      <c r="X15" s="49">
        <f>+'24-03-345 Ind. Proy'!AI39</f>
        <v>0.18479260748530776</v>
      </c>
      <c r="Y15" s="49">
        <f>+'24-03-345 Ind. Proy'!AJ39</f>
        <v>1.3672767081371417E-2</v>
      </c>
    </row>
    <row r="16" spans="1:25" s="45" customFormat="1" ht="24.75" customHeight="1">
      <c r="A16" s="48" t="s">
        <v>58</v>
      </c>
      <c r="B16" s="10">
        <f>+'24-03-345 Ind. Proy'!J43</f>
        <v>32831000</v>
      </c>
      <c r="C16" s="10">
        <f>+'24-03-345 Ind. Proy'!K43</f>
        <v>19552195</v>
      </c>
      <c r="D16" s="10">
        <f>+'24-03-345 Ind. Proy'!M43</f>
        <v>0</v>
      </c>
      <c r="E16" s="10">
        <f>+'24-03-345 Ind. Proy'!N43</f>
        <v>0</v>
      </c>
      <c r="F16" s="10">
        <f>+'24-03-345 Ind. Proy'!O43</f>
        <v>0</v>
      </c>
      <c r="G16" s="10">
        <f>+'24-03-345 Ind. Proy'!R43</f>
        <v>0</v>
      </c>
      <c r="H16" s="10">
        <f>+'24-03-345 Ind. Proy'!S43</f>
        <v>3071875</v>
      </c>
      <c r="I16" s="10">
        <f>+'24-03-345 Ind. Proy'!T43</f>
        <v>2846159</v>
      </c>
      <c r="J16" s="10">
        <f>+'24-03-345 Ind. Proy'!U43</f>
        <v>5918034</v>
      </c>
      <c r="K16" s="10">
        <f>+'24-03-345 Ind. Proy'!V43</f>
        <v>0</v>
      </c>
      <c r="L16" s="10">
        <f>+'24-03-345 Ind. Proy'!W43</f>
        <v>0</v>
      </c>
      <c r="M16" s="10">
        <f>+'24-03-345 Ind. Proy'!X43</f>
        <v>0</v>
      </c>
      <c r="N16" s="10">
        <f>+'24-03-345 Ind. Proy'!Y43</f>
        <v>0</v>
      </c>
      <c r="O16" s="10">
        <f>+'24-03-345 Ind. Proy'!Z43</f>
        <v>0</v>
      </c>
      <c r="P16" s="10">
        <f>+'24-03-345 Ind. Proy'!AA43</f>
        <v>0</v>
      </c>
      <c r="Q16" s="10">
        <f>+'24-03-345 Ind. Proy'!AB43</f>
        <v>0</v>
      </c>
      <c r="R16" s="10">
        <f>+'24-03-345 Ind. Proy'!AC43</f>
        <v>0</v>
      </c>
      <c r="S16" s="10">
        <f>+'24-03-345 Ind. Proy'!AD43</f>
        <v>0</v>
      </c>
      <c r="T16" s="10">
        <f>+'24-03-345 Ind. Proy'!AE43</f>
        <v>0</v>
      </c>
      <c r="U16" s="10">
        <f>+'24-03-345 Ind. Proy'!AF43</f>
        <v>0</v>
      </c>
      <c r="V16" s="10">
        <f>+'24-03-345 Ind. Proy'!AG43</f>
        <v>0</v>
      </c>
      <c r="W16" s="10">
        <f>+'24-03-345 Ind. Proy'!AH43</f>
        <v>5918034</v>
      </c>
      <c r="X16" s="49">
        <f>+'24-03-345 Ind. Proy'!AI43</f>
        <v>0.1802575005330328</v>
      </c>
      <c r="Y16" s="49">
        <f>+'24-03-345 Ind. Proy'!AJ43</f>
        <v>1.3543894847324153E-2</v>
      </c>
    </row>
    <row r="17" spans="1:25" s="45" customFormat="1" ht="24.75" customHeight="1">
      <c r="A17" s="48" t="s">
        <v>60</v>
      </c>
      <c r="B17" s="10">
        <f>+'24-03-345 Ind. Proy'!J47</f>
        <v>19926920</v>
      </c>
      <c r="C17" s="10">
        <f>+'24-03-345 Ind. Proy'!K47</f>
        <v>14493522</v>
      </c>
      <c r="D17" s="10">
        <f>+'24-03-345 Ind. Proy'!M47</f>
        <v>0</v>
      </c>
      <c r="E17" s="10">
        <f>+'24-03-345 Ind. Proy'!N47</f>
        <v>0</v>
      </c>
      <c r="F17" s="10">
        <f>+'24-03-345 Ind. Proy'!O47</f>
        <v>0</v>
      </c>
      <c r="G17" s="10">
        <f>+'24-03-345 Ind. Proy'!R47</f>
        <v>0</v>
      </c>
      <c r="H17" s="10">
        <f>+'24-03-345 Ind. Proy'!S47</f>
        <v>2062849</v>
      </c>
      <c r="I17" s="10">
        <f>+'24-03-345 Ind. Proy'!T47</f>
        <v>2773771</v>
      </c>
      <c r="J17" s="10">
        <f>+'24-03-345 Ind. Proy'!U47</f>
        <v>4836620</v>
      </c>
      <c r="K17" s="10">
        <f>+'24-03-345 Ind. Proy'!V47</f>
        <v>0</v>
      </c>
      <c r="L17" s="10">
        <f>+'24-03-345 Ind. Proy'!W47</f>
        <v>0</v>
      </c>
      <c r="M17" s="10">
        <f>+'24-03-345 Ind. Proy'!X47</f>
        <v>0</v>
      </c>
      <c r="N17" s="10">
        <f>+'24-03-345 Ind. Proy'!Y47</f>
        <v>0</v>
      </c>
      <c r="O17" s="10">
        <f>+'24-03-345 Ind. Proy'!Z47</f>
        <v>0</v>
      </c>
      <c r="P17" s="10">
        <f>+'24-03-345 Ind. Proy'!AA47</f>
        <v>0</v>
      </c>
      <c r="Q17" s="10">
        <f>+'24-03-345 Ind. Proy'!AB47</f>
        <v>0</v>
      </c>
      <c r="R17" s="10">
        <f>+'24-03-345 Ind. Proy'!AC47</f>
        <v>0</v>
      </c>
      <c r="S17" s="10">
        <f>+'24-03-345 Ind. Proy'!AD47</f>
        <v>0</v>
      </c>
      <c r="T17" s="10">
        <f>+'24-03-345 Ind. Proy'!AE47</f>
        <v>0</v>
      </c>
      <c r="U17" s="10">
        <f>+'24-03-345 Ind. Proy'!AF47</f>
        <v>0</v>
      </c>
      <c r="V17" s="10">
        <f>+'24-03-345 Ind. Proy'!AG47</f>
        <v>0</v>
      </c>
      <c r="W17" s="10">
        <f>+'24-03-345 Ind. Proy'!AH47</f>
        <v>4836620</v>
      </c>
      <c r="X17" s="49">
        <f>+'24-03-345 Ind. Proy'!AI44</f>
        <v>0</v>
      </c>
      <c r="Y17" s="49">
        <f>+'24-03-345 Ind. Proy'!AJ44</f>
        <v>0</v>
      </c>
    </row>
    <row r="18" spans="1:25" s="45" customFormat="1" ht="24.75" customHeight="1">
      <c r="A18" s="48" t="s">
        <v>62</v>
      </c>
      <c r="B18" s="10">
        <f>+'24-03-345 Ind. Proy'!J51</f>
        <v>28749400</v>
      </c>
      <c r="C18" s="10">
        <f>+'24-03-345 Ind. Proy'!K51</f>
        <v>15933277</v>
      </c>
      <c r="D18" s="10">
        <f>+'24-03-345 Ind. Proy'!M51</f>
        <v>0</v>
      </c>
      <c r="E18" s="10">
        <f>+'24-03-345 Ind. Proy'!N51</f>
        <v>0</v>
      </c>
      <c r="F18" s="10">
        <f>+'24-03-345 Ind. Proy'!O51</f>
        <v>0</v>
      </c>
      <c r="G18" s="10">
        <f>+'24-03-345 Ind. Proy'!R51</f>
        <v>0</v>
      </c>
      <c r="H18" s="10">
        <f>+'24-03-345 Ind. Proy'!S51</f>
        <v>2839940</v>
      </c>
      <c r="I18" s="10">
        <f>+'24-03-345 Ind. Proy'!T51</f>
        <v>3843202</v>
      </c>
      <c r="J18" s="10">
        <f>+'24-03-345 Ind. Proy'!U51</f>
        <v>6683142</v>
      </c>
      <c r="K18" s="10">
        <f>+'24-03-345 Ind. Proy'!V51</f>
        <v>0</v>
      </c>
      <c r="L18" s="10">
        <f>+'24-03-345 Ind. Proy'!W51</f>
        <v>0</v>
      </c>
      <c r="M18" s="10">
        <f>+'24-03-345 Ind. Proy'!X51</f>
        <v>0</v>
      </c>
      <c r="N18" s="10">
        <f>+'24-03-345 Ind. Proy'!Y51</f>
        <v>0</v>
      </c>
      <c r="O18" s="10">
        <f>+'24-03-345 Ind. Proy'!Z51</f>
        <v>0</v>
      </c>
      <c r="P18" s="10">
        <f>+'24-03-345 Ind. Proy'!AA51</f>
        <v>0</v>
      </c>
      <c r="Q18" s="10">
        <f>+'24-03-345 Ind. Proy'!AB51</f>
        <v>0</v>
      </c>
      <c r="R18" s="10">
        <f>+'24-03-345 Ind. Proy'!AC51</f>
        <v>0</v>
      </c>
      <c r="S18" s="10">
        <f>+'24-03-345 Ind. Proy'!AD51</f>
        <v>0</v>
      </c>
      <c r="T18" s="10">
        <f>+'24-03-345 Ind. Proy'!AE51</f>
        <v>0</v>
      </c>
      <c r="U18" s="10">
        <f>+'24-03-345 Ind. Proy'!AF51</f>
        <v>0</v>
      </c>
      <c r="V18" s="10">
        <f>+'24-03-345 Ind. Proy'!AG51</f>
        <v>0</v>
      </c>
      <c r="W18" s="10">
        <f>+'24-03-345 Ind. Proy'!AH51</f>
        <v>6683142</v>
      </c>
      <c r="X18" s="49">
        <f>+'24-03-345 Ind. Proy'!AI45</f>
        <v>3.3637109999939782E-2</v>
      </c>
      <c r="Y18" s="49">
        <f>+'24-03-345 Ind. Proy'!AJ51</f>
        <v>1.529490579096633E-2</v>
      </c>
    </row>
    <row r="19" spans="1:25" s="45" customFormat="1" ht="24.75" customHeight="1">
      <c r="A19" s="48" t="s">
        <v>64</v>
      </c>
      <c r="B19" s="10">
        <f>+'24-03-345 Ind. Proy'!J55</f>
        <v>21711000</v>
      </c>
      <c r="C19" s="10">
        <f>+'24-03-345 Ind. Proy'!K55</f>
        <v>14524074</v>
      </c>
      <c r="D19" s="10">
        <f>+'24-03-345 Ind. Proy'!M55</f>
        <v>0</v>
      </c>
      <c r="E19" s="10">
        <f>+'24-03-345 Ind. Proy'!N55</f>
        <v>0</v>
      </c>
      <c r="F19" s="10">
        <f>+'24-03-345 Ind. Proy'!O55</f>
        <v>0</v>
      </c>
      <c r="G19" s="10">
        <f>+'24-03-345 Ind. Proy'!R55</f>
        <v>0</v>
      </c>
      <c r="H19" s="10">
        <f>+'24-03-345 Ind. Proy'!S55</f>
        <v>2654504</v>
      </c>
      <c r="I19" s="10">
        <f>+'24-03-345 Ind. Proy'!T55</f>
        <v>1794217</v>
      </c>
      <c r="J19" s="10">
        <f>+'24-03-345 Ind. Proy'!U55</f>
        <v>4448721</v>
      </c>
      <c r="K19" s="10">
        <f>+'24-03-345 Ind. Proy'!V55</f>
        <v>0</v>
      </c>
      <c r="L19" s="10">
        <f>+'24-03-345 Ind. Proy'!W55</f>
        <v>0</v>
      </c>
      <c r="M19" s="10">
        <f>+'24-03-345 Ind. Proy'!X55</f>
        <v>0</v>
      </c>
      <c r="N19" s="10">
        <f>+'24-03-345 Ind. Proy'!Y55</f>
        <v>0</v>
      </c>
      <c r="O19" s="10">
        <f>+'24-03-345 Ind. Proy'!Z55</f>
        <v>0</v>
      </c>
      <c r="P19" s="10">
        <f>+'24-03-345 Ind. Proy'!AA55</f>
        <v>0</v>
      </c>
      <c r="Q19" s="10">
        <f>+'24-03-345 Ind. Proy'!AB55</f>
        <v>0</v>
      </c>
      <c r="R19" s="10">
        <f>+'24-03-345 Ind. Proy'!AC55</f>
        <v>0</v>
      </c>
      <c r="S19" s="10">
        <f>+'24-03-345 Ind. Proy'!AD55</f>
        <v>0</v>
      </c>
      <c r="T19" s="10">
        <f>+'24-03-345 Ind. Proy'!AE55</f>
        <v>0</v>
      </c>
      <c r="U19" s="10">
        <f>+'24-03-345 Ind. Proy'!AF55</f>
        <v>0</v>
      </c>
      <c r="V19" s="10">
        <f>+'24-03-345 Ind. Proy'!AG55</f>
        <v>0</v>
      </c>
      <c r="W19" s="10">
        <f>+'24-03-345 Ind. Proy'!AH55</f>
        <v>4448721</v>
      </c>
      <c r="X19" s="49">
        <f>+'24-03-345 Ind. Proy'!AI46</f>
        <v>0.20908078117441131</v>
      </c>
      <c r="Y19" s="49">
        <f>+'24-03-345 Ind. Proy'!AJ55</f>
        <v>1.0181254353909212E-2</v>
      </c>
    </row>
    <row r="20" spans="1:25" s="45" customFormat="1" ht="24.75" customHeight="1">
      <c r="A20" s="50" t="s">
        <v>66</v>
      </c>
      <c r="B20" s="10">
        <f>+'24-03-345 Ind. Proy'!J59</f>
        <v>40571000</v>
      </c>
      <c r="C20" s="10">
        <f>+'24-03-345 Ind. Proy'!K59</f>
        <v>15898547</v>
      </c>
      <c r="D20" s="10">
        <f>+'24-03-345 Ind. Proy'!M59</f>
        <v>0</v>
      </c>
      <c r="E20" s="10">
        <f>+'24-03-345 Ind. Proy'!N59</f>
        <v>0</v>
      </c>
      <c r="F20" s="10">
        <f>+'24-03-345 Ind. Proy'!O59</f>
        <v>0</v>
      </c>
      <c r="G20" s="10">
        <f>+'24-03-345 Ind. Proy'!R59</f>
        <v>0</v>
      </c>
      <c r="H20" s="10">
        <f>+'24-03-345 Ind. Proy'!S59</f>
        <v>2464114</v>
      </c>
      <c r="I20" s="10">
        <f>+'24-03-345 Ind. Proy'!T59</f>
        <v>4709829</v>
      </c>
      <c r="J20" s="10">
        <f>+'24-03-345 Ind. Proy'!U59</f>
        <v>7173943</v>
      </c>
      <c r="K20" s="10">
        <f>+'24-03-345 Ind. Proy'!V59</f>
        <v>0</v>
      </c>
      <c r="L20" s="10">
        <f>+'24-03-345 Ind. Proy'!W59</f>
        <v>0</v>
      </c>
      <c r="M20" s="10">
        <f>+'24-03-345 Ind. Proy'!X59</f>
        <v>0</v>
      </c>
      <c r="N20" s="10">
        <f>+'24-03-345 Ind. Proy'!Y59</f>
        <v>0</v>
      </c>
      <c r="O20" s="10">
        <f>+'24-03-345 Ind. Proy'!Z59</f>
        <v>0</v>
      </c>
      <c r="P20" s="10">
        <f>+'24-03-345 Ind. Proy'!AA59</f>
        <v>0</v>
      </c>
      <c r="Q20" s="10">
        <f>+'24-03-345 Ind. Proy'!AB59</f>
        <v>0</v>
      </c>
      <c r="R20" s="10">
        <f>+'24-03-345 Ind. Proy'!AC59</f>
        <v>0</v>
      </c>
      <c r="S20" s="10">
        <f>+'24-03-345 Ind. Proy'!AD59</f>
        <v>0</v>
      </c>
      <c r="T20" s="10">
        <f>+'24-03-345 Ind. Proy'!AE59</f>
        <v>0</v>
      </c>
      <c r="U20" s="10">
        <f>+'24-03-345 Ind. Proy'!AF59</f>
        <v>0</v>
      </c>
      <c r="V20" s="10">
        <f>+'24-03-345 Ind. Proy'!AG59</f>
        <v>0</v>
      </c>
      <c r="W20" s="10">
        <f>+'24-03-345 Ind. Proy'!AH59</f>
        <v>7173943</v>
      </c>
      <c r="X20" s="49">
        <f>+'24-03-345 Ind. Proy'!AI47</f>
        <v>0.24271789117435108</v>
      </c>
      <c r="Y20" s="49">
        <f>+'24-03-345 Ind. Proy'!AJ59</f>
        <v>1.6418143192941638E-2</v>
      </c>
    </row>
    <row r="21" spans="1:25" s="45" customFormat="1" ht="24.75" customHeight="1">
      <c r="A21" s="50" t="s">
        <v>68</v>
      </c>
      <c r="B21" s="10">
        <f>+'24-03-345 Ind. Proy'!J63</f>
        <v>22372624</v>
      </c>
      <c r="C21" s="10">
        <f>+'24-03-345 Ind. Proy'!K63</f>
        <v>9914385</v>
      </c>
      <c r="D21" s="10">
        <f>+'24-03-345 Ind. Proy'!M63</f>
        <v>0</v>
      </c>
      <c r="E21" s="10">
        <f>+'24-03-345 Ind. Proy'!N63</f>
        <v>0</v>
      </c>
      <c r="F21" s="10">
        <f>+'24-03-345 Ind. Proy'!O63</f>
        <v>0</v>
      </c>
      <c r="G21" s="10">
        <f>+'24-03-345 Ind. Proy'!R63</f>
        <v>0</v>
      </c>
      <c r="H21" s="10">
        <f>+'24-03-345 Ind. Proy'!S63</f>
        <v>1685199</v>
      </c>
      <c r="I21" s="10">
        <f>+'24-03-345 Ind. Proy'!T63</f>
        <v>1615551</v>
      </c>
      <c r="J21" s="10">
        <f>+'24-03-345 Ind. Proy'!U63</f>
        <v>3300750</v>
      </c>
      <c r="K21" s="10">
        <f>+'24-03-345 Ind. Proy'!V63</f>
        <v>0</v>
      </c>
      <c r="L21" s="10">
        <f>+'24-03-345 Ind. Proy'!W63</f>
        <v>0</v>
      </c>
      <c r="M21" s="10">
        <f>+'24-03-345 Ind. Proy'!X63</f>
        <v>0</v>
      </c>
      <c r="N21" s="10">
        <f>+'24-03-345 Ind. Proy'!Y63</f>
        <v>0</v>
      </c>
      <c r="O21" s="10">
        <f>+'24-03-345 Ind. Proy'!Z63</f>
        <v>0</v>
      </c>
      <c r="P21" s="10">
        <f>+'24-03-345 Ind. Proy'!AA63</f>
        <v>0</v>
      </c>
      <c r="Q21" s="10">
        <f>+'24-03-345 Ind. Proy'!AB63</f>
        <v>0</v>
      </c>
      <c r="R21" s="10">
        <f>+'24-03-345 Ind. Proy'!AC63</f>
        <v>0</v>
      </c>
      <c r="S21" s="10">
        <f>+'24-03-345 Ind. Proy'!AD63</f>
        <v>0</v>
      </c>
      <c r="T21" s="10">
        <f>+'24-03-345 Ind. Proy'!AE63</f>
        <v>0</v>
      </c>
      <c r="U21" s="10">
        <f>+'24-03-345 Ind. Proy'!AF63</f>
        <v>0</v>
      </c>
      <c r="V21" s="10">
        <f>+'24-03-345 Ind. Proy'!AG63</f>
        <v>0</v>
      </c>
      <c r="W21" s="10">
        <f>+'24-03-345 Ind. Proy'!AH63</f>
        <v>3300750</v>
      </c>
      <c r="X21" s="49">
        <f>+'24-03-345 Ind. Proy'!AI63</f>
        <v>0.1475352198293772</v>
      </c>
      <c r="Y21" s="49">
        <f>+'24-03-345 Ind. Proy'!AJ63</f>
        <v>7.5540307671948482E-3</v>
      </c>
    </row>
    <row r="22" spans="1:25" s="45" customFormat="1" ht="24.75" customHeight="1">
      <c r="A22" s="50" t="s">
        <v>70</v>
      </c>
      <c r="B22" s="10">
        <f>+'24-03-345 Ind. Proy'!J67</f>
        <v>72044000</v>
      </c>
      <c r="C22" s="10">
        <f>+'24-03-345 Ind. Proy'!K67</f>
        <v>55473069</v>
      </c>
      <c r="D22" s="10">
        <f>+'24-03-345 Ind. Proy'!M67</f>
        <v>0</v>
      </c>
      <c r="E22" s="10">
        <f>+'24-03-345 Ind. Proy'!N67</f>
        <v>0</v>
      </c>
      <c r="F22" s="10">
        <f>+'24-03-345 Ind. Proy'!O67</f>
        <v>0</v>
      </c>
      <c r="G22" s="10">
        <f>+'24-03-345 Ind. Proy'!R67</f>
        <v>9004</v>
      </c>
      <c r="H22" s="10">
        <f>+'24-03-345 Ind. Proy'!S67</f>
        <v>17639</v>
      </c>
      <c r="I22" s="10">
        <f>+'24-03-345 Ind. Proy'!T67</f>
        <v>5342518</v>
      </c>
      <c r="J22" s="10">
        <f>+'24-03-345 Ind. Proy'!U67</f>
        <v>10564309</v>
      </c>
      <c r="K22" s="10">
        <f>+'24-03-345 Ind. Proy'!V67</f>
        <v>0</v>
      </c>
      <c r="L22" s="10">
        <f>+'24-03-345 Ind. Proy'!W67</f>
        <v>0</v>
      </c>
      <c r="M22" s="10">
        <f>+'24-03-345 Ind. Proy'!X67</f>
        <v>0</v>
      </c>
      <c r="N22" s="10">
        <f>+'24-03-345 Ind. Proy'!Y67</f>
        <v>0</v>
      </c>
      <c r="O22" s="10">
        <f>+'24-03-345 Ind. Proy'!Z67</f>
        <v>0</v>
      </c>
      <c r="P22" s="10">
        <f>+'24-03-345 Ind. Proy'!AA67</f>
        <v>0</v>
      </c>
      <c r="Q22" s="10">
        <f>+'24-03-345 Ind. Proy'!AB67</f>
        <v>0</v>
      </c>
      <c r="R22" s="10">
        <f>+'24-03-345 Ind. Proy'!AC67</f>
        <v>0</v>
      </c>
      <c r="S22" s="10">
        <f>+'24-03-345 Ind. Proy'!AD67</f>
        <v>0</v>
      </c>
      <c r="T22" s="10">
        <f>+'24-03-345 Ind. Proy'!AE67</f>
        <v>0</v>
      </c>
      <c r="U22" s="10">
        <f>+'24-03-345 Ind. Proy'!AF67</f>
        <v>0</v>
      </c>
      <c r="V22" s="10">
        <f>+'24-03-345 Ind. Proy'!AG67</f>
        <v>0</v>
      </c>
      <c r="W22" s="10">
        <f>+'24-03-345 Ind. Proy'!AH67</f>
        <v>10564309</v>
      </c>
      <c r="X22" s="49">
        <f>+'24-03-345 Ind. Proy'!AI67</f>
        <v>0.14663690244850369</v>
      </c>
      <c r="Y22" s="49">
        <f>+'24-03-345 Ind. Proy'!AJ67</f>
        <v>2.4177267354435639E-2</v>
      </c>
    </row>
    <row r="23" spans="1:25" s="45" customFormat="1" ht="24.75" customHeight="1">
      <c r="A23" s="51" t="s">
        <v>72</v>
      </c>
      <c r="B23" s="10">
        <f>+'24-03-345 Ind. Proy'!J71</f>
        <v>2142692296</v>
      </c>
      <c r="C23" s="10">
        <f>+'24-03-345 Ind. Proy'!K71</f>
        <v>1447557413</v>
      </c>
      <c r="D23" s="10">
        <f>+'24-03-345 Ind. Proy'!M71</f>
        <v>0</v>
      </c>
      <c r="E23" s="10">
        <f>+'24-03-345 Ind. Proy'!N71</f>
        <v>0</v>
      </c>
      <c r="F23" s="10">
        <f>+'24-03-345 Ind. Proy'!O71</f>
        <v>0</v>
      </c>
      <c r="G23" s="10">
        <f>+'24-03-345 Ind. Proy'!R71</f>
        <v>66447898</v>
      </c>
      <c r="H23" s="10">
        <f>+'24-03-345 Ind. Proy'!S71</f>
        <v>168779541</v>
      </c>
      <c r="I23" s="10">
        <f>+'24-03-345 Ind. Proy'!T71</f>
        <v>127274675</v>
      </c>
      <c r="J23" s="10">
        <f>+'24-03-345 Ind. Proy'!U71</f>
        <v>362502114</v>
      </c>
      <c r="K23" s="10">
        <f>+'24-03-345 Ind. Proy'!V71</f>
        <v>0</v>
      </c>
      <c r="L23" s="10">
        <f>+'24-03-345 Ind. Proy'!W71</f>
        <v>0</v>
      </c>
      <c r="M23" s="10">
        <f>+'24-03-345 Ind. Proy'!X71</f>
        <v>0</v>
      </c>
      <c r="N23" s="10">
        <f>+'24-03-345 Ind. Proy'!Y71</f>
        <v>0</v>
      </c>
      <c r="O23" s="10">
        <f>+'24-03-345 Ind. Proy'!Z71</f>
        <v>0</v>
      </c>
      <c r="P23" s="10">
        <f>+'24-03-345 Ind. Proy'!AA71</f>
        <v>0</v>
      </c>
      <c r="Q23" s="10">
        <f>+'24-03-345 Ind. Proy'!AB71</f>
        <v>0</v>
      </c>
      <c r="R23" s="10">
        <f>+'24-03-345 Ind. Proy'!AC71</f>
        <v>0</v>
      </c>
      <c r="S23" s="10">
        <f>+'24-03-345 Ind. Proy'!AD71</f>
        <v>0</v>
      </c>
      <c r="T23" s="10">
        <f>+'24-03-345 Ind. Proy'!AE71</f>
        <v>0</v>
      </c>
      <c r="U23" s="10">
        <f>+'24-03-345 Ind. Proy'!AF71</f>
        <v>0</v>
      </c>
      <c r="V23" s="10">
        <f>+'24-03-345 Ind. Proy'!AG71</f>
        <v>0</v>
      </c>
      <c r="W23" s="10">
        <f>+'24-03-345 Ind. Proy'!AH71</f>
        <v>362502114</v>
      </c>
      <c r="X23" s="49">
        <f>+'24-03-345 Ind. Proy'!AI71</f>
        <v>0.16918066802065918</v>
      </c>
      <c r="Y23" s="49">
        <f>+'24-03-345 Ind. Proy'!AJ71</f>
        <v>0.82961512454114195</v>
      </c>
    </row>
    <row r="24" spans="1:25">
      <c r="A24" s="129" t="str">
        <f>"TOTAL ASIG."&amp;" "&amp;$A$5</f>
        <v>TOTAL ASIG. 24-03-345 "Programa Eje (Ley Nº 20.595)"</v>
      </c>
      <c r="B24" s="130">
        <f t="shared" ref="B24:W24" si="0">SUM(B8:B23)</f>
        <v>2546597000</v>
      </c>
      <c r="C24" s="130">
        <f t="shared" si="0"/>
        <v>1658737731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67867106</v>
      </c>
      <c r="H24" s="130">
        <f t="shared" si="0"/>
        <v>197415417</v>
      </c>
      <c r="I24" s="130">
        <f t="shared" si="0"/>
        <v>165945351</v>
      </c>
      <c r="J24" s="130">
        <f t="shared" si="0"/>
        <v>436952152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436952152</v>
      </c>
      <c r="X24" s="131">
        <f>+'24-03-345 Ind. Proy'!AI72</f>
        <v>0.17158276397875283</v>
      </c>
      <c r="Y24" s="131">
        <f>'24-03-345 Ind. Proy'!AJ72</f>
        <v>1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78"/>
  <sheetViews>
    <sheetView zoomScaleNormal="100" workbookViewId="0">
      <pane xSplit="5" ySplit="7" topLeftCell="F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F8" sqref="F8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5" customHeight="1">
      <c r="A5" s="169" t="s">
        <v>153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25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25" t="s">
        <v>22</v>
      </c>
      <c r="D7" s="156"/>
      <c r="E7" s="153"/>
      <c r="F7" s="156"/>
      <c r="G7" s="153"/>
      <c r="H7" s="124" t="s">
        <v>23</v>
      </c>
      <c r="I7" s="124" t="s">
        <v>24</v>
      </c>
      <c r="J7" s="159"/>
      <c r="K7" s="159"/>
      <c r="L7" s="153"/>
      <c r="M7" s="126" t="s">
        <v>25</v>
      </c>
      <c r="N7" s="126" t="s">
        <v>26</v>
      </c>
      <c r="O7" s="126" t="s">
        <v>27</v>
      </c>
      <c r="P7" s="153"/>
      <c r="Q7" s="156"/>
      <c r="R7" s="126" t="s">
        <v>28</v>
      </c>
      <c r="S7" s="126" t="s">
        <v>29</v>
      </c>
      <c r="T7" s="126" t="s">
        <v>30</v>
      </c>
      <c r="U7" s="159"/>
      <c r="V7" s="126" t="s">
        <v>31</v>
      </c>
      <c r="W7" s="126" t="s">
        <v>32</v>
      </c>
      <c r="X7" s="126" t="s">
        <v>33</v>
      </c>
      <c r="Y7" s="159"/>
      <c r="Z7" s="126" t="s">
        <v>34</v>
      </c>
      <c r="AA7" s="126" t="s">
        <v>35</v>
      </c>
      <c r="AB7" s="126" t="s">
        <v>36</v>
      </c>
      <c r="AC7" s="159"/>
      <c r="AD7" s="126" t="s">
        <v>37</v>
      </c>
      <c r="AE7" s="126" t="s">
        <v>38</v>
      </c>
      <c r="AF7" s="126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customHeight="1">
      <c r="A8" s="150" t="s">
        <v>42</v>
      </c>
      <c r="B8" s="151"/>
      <c r="C8" s="151"/>
      <c r="D8" s="151"/>
      <c r="E8" s="152"/>
      <c r="F8" s="17"/>
      <c r="G8" s="18"/>
      <c r="H8" s="19"/>
      <c r="I8" s="19"/>
      <c r="J8" s="160">
        <v>400000</v>
      </c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191"/>
      <c r="K9" s="52"/>
      <c r="L9" s="87" t="s">
        <v>148</v>
      </c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0" si="0">SUM(U9,Y9,AC9,AG9)</f>
        <v>0</v>
      </c>
      <c r="AI9" s="33">
        <f>IF(ISERROR(AH9/J9),0,AH9/J9)</f>
        <v>0</v>
      </c>
      <c r="AJ9" s="34">
        <f>IF(ISERROR(AH9/$AH$61),"-",AH9/$AH$61)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161"/>
      <c r="K10" s="92"/>
      <c r="L10" s="93" t="s">
        <v>147</v>
      </c>
      <c r="M10" s="31"/>
      <c r="N10" s="31"/>
      <c r="O10" s="31"/>
      <c r="P10" s="37"/>
      <c r="Q10" s="37"/>
      <c r="R10" s="31"/>
      <c r="S10" s="31"/>
      <c r="T10" s="31"/>
      <c r="U10" s="32">
        <f t="shared" ref="U10" si="1">SUM(R10:T10)</f>
        <v>0</v>
      </c>
      <c r="V10" s="31"/>
      <c r="W10" s="31"/>
      <c r="X10" s="31"/>
      <c r="Y10" s="32">
        <f t="shared" ref="Y10" si="2">SUM(V10:X10)</f>
        <v>0</v>
      </c>
      <c r="Z10" s="31"/>
      <c r="AA10" s="31"/>
      <c r="AB10" s="31"/>
      <c r="AC10" s="32">
        <f t="shared" ref="AC10" si="3">SUM(Z10:AB10)</f>
        <v>0</v>
      </c>
      <c r="AD10" s="31"/>
      <c r="AE10" s="31"/>
      <c r="AF10" s="31"/>
      <c r="AG10" s="32">
        <f t="shared" ref="AG10" si="4">SUM(AD10:AF10)</f>
        <v>0</v>
      </c>
      <c r="AH10" s="32">
        <f t="shared" si="0"/>
        <v>0</v>
      </c>
      <c r="AI10" s="33">
        <f t="shared" ref="AI10" si="5">IF(ISERROR(AH10/J10),0,AH10/J10)</f>
        <v>0</v>
      </c>
      <c r="AJ10" s="34">
        <f>IF(ISERROR(AH10/$AH$61),"-",AH10/$AH$61)</f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s="75" customFormat="1" ht="12.75" customHeight="1">
      <c r="A11" s="139" t="s">
        <v>43</v>
      </c>
      <c r="B11" s="145"/>
      <c r="C11" s="140"/>
      <c r="D11" s="140"/>
      <c r="E11" s="140"/>
      <c r="F11" s="140"/>
      <c r="G11" s="140"/>
      <c r="H11" s="140"/>
      <c r="I11" s="141"/>
      <c r="J11" s="114">
        <f>J8</f>
        <v>400000</v>
      </c>
      <c r="K11" s="114">
        <f>SUM(K9:K10)</f>
        <v>0</v>
      </c>
      <c r="L11" s="127"/>
      <c r="M11" s="114">
        <f>SUM(M9:M10)</f>
        <v>0</v>
      </c>
      <c r="N11" s="114">
        <f>SUM(N9:N10)</f>
        <v>0</v>
      </c>
      <c r="O11" s="114">
        <f>SUM(O9:O10)</f>
        <v>0</v>
      </c>
      <c r="P11" s="116"/>
      <c r="Q11" s="117"/>
      <c r="R11" s="114">
        <f t="shared" ref="R11:AH11" si="6">SUM(R9:R10)</f>
        <v>0</v>
      </c>
      <c r="S11" s="114">
        <f t="shared" si="6"/>
        <v>0</v>
      </c>
      <c r="T11" s="114">
        <f t="shared" si="6"/>
        <v>0</v>
      </c>
      <c r="U11" s="114">
        <f t="shared" si="6"/>
        <v>0</v>
      </c>
      <c r="V11" s="114">
        <f t="shared" si="6"/>
        <v>0</v>
      </c>
      <c r="W11" s="114">
        <f t="shared" si="6"/>
        <v>0</v>
      </c>
      <c r="X11" s="114">
        <f t="shared" si="6"/>
        <v>0</v>
      </c>
      <c r="Y11" s="114">
        <f t="shared" si="6"/>
        <v>0</v>
      </c>
      <c r="Z11" s="114">
        <f t="shared" si="6"/>
        <v>0</v>
      </c>
      <c r="AA11" s="114">
        <f t="shared" si="6"/>
        <v>0</v>
      </c>
      <c r="AB11" s="114">
        <f t="shared" si="6"/>
        <v>0</v>
      </c>
      <c r="AC11" s="114">
        <f t="shared" si="6"/>
        <v>0</v>
      </c>
      <c r="AD11" s="114">
        <f t="shared" si="6"/>
        <v>0</v>
      </c>
      <c r="AE11" s="114">
        <f t="shared" si="6"/>
        <v>0</v>
      </c>
      <c r="AF11" s="114">
        <f t="shared" si="6"/>
        <v>0</v>
      </c>
      <c r="AG11" s="114">
        <f t="shared" si="6"/>
        <v>0</v>
      </c>
      <c r="AH11" s="114">
        <f t="shared" si="6"/>
        <v>0</v>
      </c>
      <c r="AI11" s="118">
        <f>IF(ISERROR(AH11/J11),0,AH11/J11)</f>
        <v>0</v>
      </c>
      <c r="AJ11" s="118">
        <f>IF(ISERROR(AH11/$AH$61),0,AH11/$AH$61)</f>
        <v>0</v>
      </c>
      <c r="AK11" s="12"/>
      <c r="AL11" s="12"/>
      <c r="AM11" s="12"/>
      <c r="AN11" s="12"/>
      <c r="AO11" s="12"/>
      <c r="AP11" s="12"/>
      <c r="AQ11" s="12"/>
      <c r="AR11" s="12"/>
    </row>
    <row r="12" spans="1:44" ht="12.75" customHeight="1">
      <c r="A12" s="136" t="s">
        <v>44</v>
      </c>
      <c r="B12" s="137"/>
      <c r="C12" s="137"/>
      <c r="D12" s="137"/>
      <c r="E12" s="138"/>
      <c r="F12" s="17"/>
      <c r="G12" s="18"/>
      <c r="H12" s="19"/>
      <c r="I12" s="19"/>
      <c r="J12" s="173">
        <v>150000</v>
      </c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4"/>
      <c r="AJ12" s="24"/>
    </row>
    <row r="13" spans="1:44" outlineLevel="1">
      <c r="A13" s="25">
        <v>1</v>
      </c>
      <c r="B13" s="26"/>
      <c r="C13" s="35"/>
      <c r="D13" s="36"/>
      <c r="E13" s="37"/>
      <c r="F13" s="29"/>
      <c r="G13" s="29"/>
      <c r="H13" s="28"/>
      <c r="I13" s="28"/>
      <c r="J13" s="194"/>
      <c r="K13" s="92"/>
      <c r="L13" s="93" t="s">
        <v>164</v>
      </c>
      <c r="M13" s="31"/>
      <c r="N13" s="31"/>
      <c r="O13" s="31"/>
      <c r="P13" s="37"/>
      <c r="Q13" s="37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 t="shared" ref="AH13" si="7">SUM(U13,Y13,AC13,AG13)</f>
        <v>0</v>
      </c>
      <c r="AI13" s="33">
        <f>IF(ISERROR(AH13/J13),0,AH13/J13)</f>
        <v>0</v>
      </c>
      <c r="AJ13" s="34">
        <f>IF(ISERROR(AH13/$AH$61),"-",AH13/$AH$61)</f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outlineLevel="1">
      <c r="A14" s="25">
        <v>1</v>
      </c>
      <c r="B14" s="26"/>
      <c r="C14" s="35"/>
      <c r="D14" s="36"/>
      <c r="E14" s="37"/>
      <c r="F14" s="29"/>
      <c r="G14" s="29"/>
      <c r="H14" s="28"/>
      <c r="I14" s="28"/>
      <c r="J14" s="174"/>
      <c r="K14" s="92"/>
      <c r="L14" s="93" t="s">
        <v>166</v>
      </c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 t="shared" ref="AH14" si="8">SUM(U14,Y14,AC14,AG14)</f>
        <v>0</v>
      </c>
      <c r="AI14" s="33">
        <f>IF(ISERROR(AH14/J14),0,AH14/J14)</f>
        <v>0</v>
      </c>
      <c r="AJ14" s="34">
        <f>IF(ISERROR(AH14/$AH$61),"-",AH14/$AH$61)</f>
        <v>0</v>
      </c>
      <c r="AK14" s="12"/>
      <c r="AL14" s="12"/>
      <c r="AM14" s="12"/>
      <c r="AN14" s="12"/>
      <c r="AO14" s="12"/>
      <c r="AP14" s="12"/>
      <c r="AQ14" s="12"/>
      <c r="AR14" s="12"/>
    </row>
    <row r="15" spans="1:44" s="75" customFormat="1" ht="12.75" customHeight="1">
      <c r="A15" s="139" t="s">
        <v>45</v>
      </c>
      <c r="B15" s="145"/>
      <c r="C15" s="140"/>
      <c r="D15" s="140"/>
      <c r="E15" s="140"/>
      <c r="F15" s="140"/>
      <c r="G15" s="140"/>
      <c r="H15" s="140"/>
      <c r="I15" s="141"/>
      <c r="J15" s="114">
        <f>J12</f>
        <v>150000</v>
      </c>
      <c r="K15" s="114">
        <f>SUM(K13:K14)</f>
        <v>0</v>
      </c>
      <c r="L15" s="127"/>
      <c r="M15" s="114">
        <f>SUM(M14:M14)</f>
        <v>0</v>
      </c>
      <c r="N15" s="114">
        <f>SUM(N14:N14)</f>
        <v>0</v>
      </c>
      <c r="O15" s="114">
        <f>SUM(O14:O14)</f>
        <v>0</v>
      </c>
      <c r="P15" s="116"/>
      <c r="Q15" s="117"/>
      <c r="R15" s="114">
        <f t="shared" ref="R15:AG15" si="9">SUM(R14:R14)</f>
        <v>0</v>
      </c>
      <c r="S15" s="114">
        <f t="shared" si="9"/>
        <v>0</v>
      </c>
      <c r="T15" s="114">
        <f>SUM(T13:T14)</f>
        <v>0</v>
      </c>
      <c r="U15" s="114">
        <f>SUM(U13:U14)</f>
        <v>0</v>
      </c>
      <c r="V15" s="114">
        <f t="shared" si="9"/>
        <v>0</v>
      </c>
      <c r="W15" s="114">
        <f t="shared" si="9"/>
        <v>0</v>
      </c>
      <c r="X15" s="114">
        <f t="shared" si="9"/>
        <v>0</v>
      </c>
      <c r="Y15" s="114">
        <f t="shared" si="9"/>
        <v>0</v>
      </c>
      <c r="Z15" s="114">
        <f t="shared" si="9"/>
        <v>0</v>
      </c>
      <c r="AA15" s="114">
        <f t="shared" si="9"/>
        <v>0</v>
      </c>
      <c r="AB15" s="114">
        <f t="shared" si="9"/>
        <v>0</v>
      </c>
      <c r="AC15" s="114">
        <f t="shared" si="9"/>
        <v>0</v>
      </c>
      <c r="AD15" s="114">
        <f t="shared" si="9"/>
        <v>0</v>
      </c>
      <c r="AE15" s="114">
        <f t="shared" si="9"/>
        <v>0</v>
      </c>
      <c r="AF15" s="114">
        <f t="shared" si="9"/>
        <v>0</v>
      </c>
      <c r="AG15" s="114">
        <f t="shared" si="9"/>
        <v>0</v>
      </c>
      <c r="AH15" s="114">
        <f>SUM(AH13:AH14)</f>
        <v>0</v>
      </c>
      <c r="AI15" s="118">
        <f>IF(ISERROR(AH15/J15),0,AH15/J15)</f>
        <v>0</v>
      </c>
      <c r="AJ15" s="118">
        <f>IF(ISERROR(AH15/$AH$61),0,AH15/$AH$61)</f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customHeight="1">
      <c r="A16" s="136" t="s">
        <v>46</v>
      </c>
      <c r="B16" s="137"/>
      <c r="C16" s="137"/>
      <c r="D16" s="137"/>
      <c r="E16" s="138"/>
      <c r="F16" s="17"/>
      <c r="G16" s="18"/>
      <c r="H16" s="19"/>
      <c r="I16" s="19"/>
      <c r="J16" s="160">
        <v>150000</v>
      </c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4"/>
      <c r="AJ16" s="24"/>
    </row>
    <row r="17" spans="1:44" outlineLevel="1">
      <c r="A17" s="25">
        <v>1</v>
      </c>
      <c r="B17" s="26"/>
      <c r="C17" s="35"/>
      <c r="D17" s="36"/>
      <c r="E17" s="37"/>
      <c r="F17" s="29"/>
      <c r="G17" s="29"/>
      <c r="H17" s="28"/>
      <c r="I17" s="28"/>
      <c r="J17" s="195"/>
      <c r="K17" s="92"/>
      <c r="L17" s="93" t="s">
        <v>164</v>
      </c>
      <c r="M17" s="31"/>
      <c r="N17" s="31"/>
      <c r="O17" s="31"/>
      <c r="P17" s="37"/>
      <c r="Q17" s="37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 t="shared" ref="AH17" si="10">SUM(U17,Y17,AC17,AG17)</f>
        <v>0</v>
      </c>
      <c r="AI17" s="33">
        <f>IF(ISERROR(AH17/J16),0,AH17/J16)</f>
        <v>0</v>
      </c>
      <c r="AJ17" s="34">
        <f>IF(ISERROR(AH17/$AH$61),"-",AH17/$AH$61)</f>
        <v>0</v>
      </c>
      <c r="AK17" s="12"/>
      <c r="AL17" s="12"/>
      <c r="AM17" s="12"/>
      <c r="AN17" s="12"/>
      <c r="AO17" s="12"/>
      <c r="AP17" s="12"/>
      <c r="AQ17" s="12"/>
      <c r="AR17" s="12"/>
    </row>
    <row r="18" spans="1:44" s="75" customFormat="1" ht="12.75" customHeight="1">
      <c r="A18" s="139" t="s">
        <v>47</v>
      </c>
      <c r="B18" s="145"/>
      <c r="C18" s="140"/>
      <c r="D18" s="140"/>
      <c r="E18" s="140"/>
      <c r="F18" s="140"/>
      <c r="G18" s="140"/>
      <c r="H18" s="140"/>
      <c r="I18" s="141"/>
      <c r="J18" s="114">
        <f>SUM(J16:J16)</f>
        <v>150000</v>
      </c>
      <c r="K18" s="114">
        <f>SUM(K17:K17)</f>
        <v>0</v>
      </c>
      <c r="L18" s="127"/>
      <c r="M18" s="114">
        <f>SUM(M17:M17)</f>
        <v>0</v>
      </c>
      <c r="N18" s="114">
        <f>SUM(N17:N17)</f>
        <v>0</v>
      </c>
      <c r="O18" s="114">
        <f>SUM(O17:O17)</f>
        <v>0</v>
      </c>
      <c r="P18" s="116"/>
      <c r="Q18" s="117"/>
      <c r="R18" s="114">
        <f t="shared" ref="R18:AH18" si="11">SUM(R17:R17)</f>
        <v>0</v>
      </c>
      <c r="S18" s="114">
        <f t="shared" si="11"/>
        <v>0</v>
      </c>
      <c r="T18" s="114">
        <f t="shared" si="11"/>
        <v>0</v>
      </c>
      <c r="U18" s="114">
        <f t="shared" si="11"/>
        <v>0</v>
      </c>
      <c r="V18" s="114">
        <f t="shared" si="11"/>
        <v>0</v>
      </c>
      <c r="W18" s="114">
        <f t="shared" si="11"/>
        <v>0</v>
      </c>
      <c r="X18" s="114">
        <f t="shared" si="11"/>
        <v>0</v>
      </c>
      <c r="Y18" s="114">
        <f t="shared" si="11"/>
        <v>0</v>
      </c>
      <c r="Z18" s="114">
        <f t="shared" si="11"/>
        <v>0</v>
      </c>
      <c r="AA18" s="114">
        <f t="shared" si="11"/>
        <v>0</v>
      </c>
      <c r="AB18" s="114">
        <f t="shared" si="11"/>
        <v>0</v>
      </c>
      <c r="AC18" s="114">
        <f t="shared" si="11"/>
        <v>0</v>
      </c>
      <c r="AD18" s="114">
        <f t="shared" si="11"/>
        <v>0</v>
      </c>
      <c r="AE18" s="114">
        <f t="shared" si="11"/>
        <v>0</v>
      </c>
      <c r="AF18" s="114">
        <f t="shared" si="11"/>
        <v>0</v>
      </c>
      <c r="AG18" s="114">
        <f t="shared" si="11"/>
        <v>0</v>
      </c>
      <c r="AH18" s="114">
        <f t="shared" si="11"/>
        <v>0</v>
      </c>
      <c r="AI18" s="118">
        <f>IF(ISERROR(AH18/J18),0,AH18/J18)</f>
        <v>0</v>
      </c>
      <c r="AJ18" s="118">
        <f>IF(ISERROR(AH18/$AH$61),0,AH18/$AH$61)</f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ht="12.75" customHeight="1">
      <c r="A19" s="136" t="s">
        <v>48</v>
      </c>
      <c r="B19" s="137"/>
      <c r="C19" s="137"/>
      <c r="D19" s="137"/>
      <c r="E19" s="138"/>
      <c r="F19" s="17"/>
      <c r="G19" s="18"/>
      <c r="H19" s="19"/>
      <c r="I19" s="19"/>
      <c r="J19" s="160">
        <v>150000</v>
      </c>
      <c r="K19" s="20"/>
      <c r="L19" s="21"/>
      <c r="M19" s="22"/>
      <c r="N19" s="22"/>
      <c r="O19" s="22"/>
      <c r="P19" s="18"/>
      <c r="Q19" s="23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4"/>
      <c r="AJ19" s="24"/>
    </row>
    <row r="20" spans="1:44" outlineLevel="1">
      <c r="A20" s="25">
        <v>1</v>
      </c>
      <c r="B20" s="26"/>
      <c r="C20" s="35"/>
      <c r="D20" s="36"/>
      <c r="E20" s="37"/>
      <c r="F20" s="29"/>
      <c r="G20" s="29"/>
      <c r="H20" s="28"/>
      <c r="I20" s="28"/>
      <c r="J20" s="195"/>
      <c r="K20" s="92"/>
      <c r="L20" s="93"/>
      <c r="M20" s="31"/>
      <c r="N20" s="31"/>
      <c r="O20" s="31"/>
      <c r="P20" s="37"/>
      <c r="Q20" s="37"/>
      <c r="R20" s="31"/>
      <c r="S20" s="31"/>
      <c r="T20" s="31"/>
      <c r="U20" s="32">
        <f>SUM(R20:T20)</f>
        <v>0</v>
      </c>
      <c r="V20" s="31"/>
      <c r="W20" s="31"/>
      <c r="X20" s="31"/>
      <c r="Y20" s="32">
        <f>SUM(V20:X20)</f>
        <v>0</v>
      </c>
      <c r="Z20" s="31"/>
      <c r="AA20" s="31"/>
      <c r="AB20" s="31"/>
      <c r="AC20" s="32">
        <f>SUM(Z20:AB20)</f>
        <v>0</v>
      </c>
      <c r="AD20" s="31"/>
      <c r="AE20" s="31"/>
      <c r="AF20" s="31"/>
      <c r="AG20" s="32">
        <f>SUM(AD20:AF20)</f>
        <v>0</v>
      </c>
      <c r="AH20" s="32">
        <f t="shared" ref="AH20" si="12">SUM(U20,Y20,AC20,AG20)</f>
        <v>0</v>
      </c>
      <c r="AI20" s="33">
        <f>IF(ISERROR(AH20/J19),0,AH20/J19)</f>
        <v>0</v>
      </c>
      <c r="AJ20" s="34">
        <f>IF(ISERROR(AH20/$AH$61),"-",AH20/$AH$61)</f>
        <v>0</v>
      </c>
      <c r="AK20" s="12"/>
      <c r="AL20" s="12"/>
      <c r="AM20" s="12"/>
      <c r="AN20" s="12"/>
      <c r="AO20" s="12"/>
      <c r="AP20" s="12"/>
      <c r="AQ20" s="12"/>
      <c r="AR20" s="12"/>
    </row>
    <row r="21" spans="1:44" s="75" customFormat="1" ht="12.75" customHeight="1">
      <c r="A21" s="139" t="s">
        <v>49</v>
      </c>
      <c r="B21" s="145"/>
      <c r="C21" s="140"/>
      <c r="D21" s="140"/>
      <c r="E21" s="140"/>
      <c r="F21" s="140"/>
      <c r="G21" s="140"/>
      <c r="H21" s="140"/>
      <c r="I21" s="141"/>
      <c r="J21" s="114">
        <f>SUM(J19:J19)</f>
        <v>150000</v>
      </c>
      <c r="K21" s="114">
        <f>SUM(K20:K20)</f>
        <v>0</v>
      </c>
      <c r="L21" s="127"/>
      <c r="M21" s="114">
        <f>SUM(M20:M20)</f>
        <v>0</v>
      </c>
      <c r="N21" s="114">
        <f>SUM(N20:N20)</f>
        <v>0</v>
      </c>
      <c r="O21" s="114">
        <f>SUM(O20:O20)</f>
        <v>0</v>
      </c>
      <c r="P21" s="116"/>
      <c r="Q21" s="117"/>
      <c r="R21" s="114">
        <f t="shared" ref="R21:AH21" si="13">SUM(R20:R20)</f>
        <v>0</v>
      </c>
      <c r="S21" s="114">
        <f t="shared" si="13"/>
        <v>0</v>
      </c>
      <c r="T21" s="114">
        <f t="shared" si="13"/>
        <v>0</v>
      </c>
      <c r="U21" s="114">
        <f t="shared" si="13"/>
        <v>0</v>
      </c>
      <c r="V21" s="114">
        <f t="shared" si="13"/>
        <v>0</v>
      </c>
      <c r="W21" s="114">
        <f t="shared" si="13"/>
        <v>0</v>
      </c>
      <c r="X21" s="114">
        <f t="shared" si="13"/>
        <v>0</v>
      </c>
      <c r="Y21" s="114">
        <f t="shared" si="13"/>
        <v>0</v>
      </c>
      <c r="Z21" s="114">
        <f t="shared" si="13"/>
        <v>0</v>
      </c>
      <c r="AA21" s="114">
        <f t="shared" si="13"/>
        <v>0</v>
      </c>
      <c r="AB21" s="114">
        <f t="shared" si="13"/>
        <v>0</v>
      </c>
      <c r="AC21" s="114">
        <f t="shared" si="13"/>
        <v>0</v>
      </c>
      <c r="AD21" s="114">
        <f t="shared" si="13"/>
        <v>0</v>
      </c>
      <c r="AE21" s="114">
        <f t="shared" si="13"/>
        <v>0</v>
      </c>
      <c r="AF21" s="114">
        <f t="shared" si="13"/>
        <v>0</v>
      </c>
      <c r="AG21" s="114">
        <f t="shared" si="13"/>
        <v>0</v>
      </c>
      <c r="AH21" s="114">
        <f t="shared" si="13"/>
        <v>0</v>
      </c>
      <c r="AI21" s="118">
        <f>IF(ISERROR(AH21/J21),0,AH21/J21)</f>
        <v>0</v>
      </c>
      <c r="AJ21" s="118">
        <f>IF(ISERROR(AH21/$AH$61),0,AH21/$AH$61)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customHeight="1">
      <c r="A22" s="136" t="s">
        <v>50</v>
      </c>
      <c r="B22" s="137"/>
      <c r="C22" s="137"/>
      <c r="D22" s="137"/>
      <c r="E22" s="138"/>
      <c r="F22" s="17"/>
      <c r="G22" s="18"/>
      <c r="H22" s="19"/>
      <c r="I22" s="19"/>
      <c r="J22" s="160">
        <v>150000</v>
      </c>
      <c r="K22" s="20"/>
      <c r="L22" s="21"/>
      <c r="M22" s="22"/>
      <c r="N22" s="22"/>
      <c r="O22" s="22"/>
      <c r="P22" s="18"/>
      <c r="Q22" s="23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4"/>
      <c r="AJ22" s="24"/>
    </row>
    <row r="23" spans="1:44" outlineLevel="1">
      <c r="A23" s="25">
        <v>1</v>
      </c>
      <c r="B23" s="26"/>
      <c r="C23" s="35"/>
      <c r="D23" s="36"/>
      <c r="E23" s="37"/>
      <c r="F23" s="29"/>
      <c r="G23" s="29"/>
      <c r="H23" s="28"/>
      <c r="I23" s="28"/>
      <c r="J23" s="196"/>
      <c r="K23" s="92"/>
      <c r="L23" s="93" t="s">
        <v>148</v>
      </c>
      <c r="M23" s="31"/>
      <c r="N23" s="31"/>
      <c r="O23" s="31"/>
      <c r="P23" s="37"/>
      <c r="Q23" s="37"/>
      <c r="R23" s="31"/>
      <c r="S23" s="31"/>
      <c r="T23" s="31"/>
      <c r="U23" s="32">
        <f>SUM(R23:T23)</f>
        <v>0</v>
      </c>
      <c r="V23" s="31"/>
      <c r="W23" s="31"/>
      <c r="X23" s="31"/>
      <c r="Y23" s="32">
        <f>SUM(V23:X23)</f>
        <v>0</v>
      </c>
      <c r="Z23" s="31"/>
      <c r="AA23" s="31"/>
      <c r="AB23" s="31"/>
      <c r="AC23" s="32">
        <f>SUM(Z23:AB23)</f>
        <v>0</v>
      </c>
      <c r="AD23" s="31"/>
      <c r="AE23" s="31"/>
      <c r="AF23" s="31"/>
      <c r="AG23" s="32">
        <f>SUM(AD23:AF23)</f>
        <v>0</v>
      </c>
      <c r="AH23" s="32">
        <f t="shared" ref="AH23" si="14">SUM(U23,Y23,AC23,AG23)</f>
        <v>0</v>
      </c>
      <c r="AI23" s="33">
        <f>IF(ISERROR(AH23/J22),0,AH23/J22)</f>
        <v>0</v>
      </c>
      <c r="AJ23" s="34">
        <f>IF(ISERROR(AH23/$AH$61),"-",AH23/$AH$61)</f>
        <v>0</v>
      </c>
      <c r="AK23" s="12"/>
      <c r="AL23" s="12"/>
      <c r="AM23" s="12"/>
      <c r="AN23" s="12"/>
      <c r="AO23" s="12"/>
      <c r="AP23" s="12"/>
      <c r="AQ23" s="12"/>
      <c r="AR23" s="12"/>
    </row>
    <row r="24" spans="1:44" outlineLevel="1">
      <c r="A24" s="25">
        <v>2</v>
      </c>
      <c r="B24" s="26"/>
      <c r="C24" s="35"/>
      <c r="D24" s="36"/>
      <c r="E24" s="37"/>
      <c r="F24" s="29"/>
      <c r="G24" s="29"/>
      <c r="H24" s="28"/>
      <c r="I24" s="28"/>
      <c r="J24" s="197"/>
      <c r="K24" s="92"/>
      <c r="L24" s="93" t="s">
        <v>147</v>
      </c>
      <c r="M24" s="31"/>
      <c r="N24" s="31"/>
      <c r="O24" s="31"/>
      <c r="P24" s="37"/>
      <c r="Q24" s="37"/>
      <c r="R24" s="31"/>
      <c r="S24" s="31"/>
      <c r="T24" s="31"/>
      <c r="U24" s="32">
        <f t="shared" ref="U24" si="15">SUM(R24:T24)</f>
        <v>0</v>
      </c>
      <c r="V24" s="31"/>
      <c r="W24" s="31"/>
      <c r="X24" s="31"/>
      <c r="Y24" s="32">
        <f t="shared" ref="Y24" si="16">SUM(V24:X24)</f>
        <v>0</v>
      </c>
      <c r="Z24" s="31"/>
      <c r="AA24" s="31"/>
      <c r="AB24" s="31"/>
      <c r="AC24" s="32">
        <f t="shared" ref="AC24" si="17">SUM(Z24:AB24)</f>
        <v>0</v>
      </c>
      <c r="AD24" s="31"/>
      <c r="AE24" s="31">
        <v>0</v>
      </c>
      <c r="AF24" s="31">
        <v>0</v>
      </c>
      <c r="AG24" s="32">
        <f t="shared" ref="AG24" si="18">SUM(AD24:AF24)</f>
        <v>0</v>
      </c>
      <c r="AH24" s="32">
        <f t="shared" ref="AH24" si="19">SUM(U24,Y24,AC24,AG24)</f>
        <v>0</v>
      </c>
      <c r="AI24" s="33">
        <f>IF(ISERROR(AH24/J22),0,AH24/J22)</f>
        <v>0</v>
      </c>
      <c r="AJ24" s="34">
        <f>IF(ISERROR(AH24/$AH$61),"-",AH24/$AH$61)</f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s="75" customFormat="1" ht="12.75" customHeight="1">
      <c r="A25" s="139" t="s">
        <v>51</v>
      </c>
      <c r="B25" s="145"/>
      <c r="C25" s="140"/>
      <c r="D25" s="140"/>
      <c r="E25" s="140"/>
      <c r="F25" s="140"/>
      <c r="G25" s="140"/>
      <c r="H25" s="140"/>
      <c r="I25" s="141"/>
      <c r="J25" s="114">
        <f>SUM(J22:J24)</f>
        <v>150000</v>
      </c>
      <c r="K25" s="114">
        <f>SUM(K23:K24)</f>
        <v>0</v>
      </c>
      <c r="L25" s="127"/>
      <c r="M25" s="114">
        <f>SUM(M23:M24)</f>
        <v>0</v>
      </c>
      <c r="N25" s="114">
        <f>SUM(N23:N24)</f>
        <v>0</v>
      </c>
      <c r="O25" s="114">
        <f>SUM(O23:O24)</f>
        <v>0</v>
      </c>
      <c r="P25" s="116"/>
      <c r="Q25" s="117"/>
      <c r="R25" s="114">
        <f t="shared" ref="R25:AH25" si="20">SUM(R23:R24)</f>
        <v>0</v>
      </c>
      <c r="S25" s="114">
        <f t="shared" si="20"/>
        <v>0</v>
      </c>
      <c r="T25" s="114">
        <f t="shared" si="20"/>
        <v>0</v>
      </c>
      <c r="U25" s="114">
        <f t="shared" si="20"/>
        <v>0</v>
      </c>
      <c r="V25" s="114">
        <f t="shared" si="20"/>
        <v>0</v>
      </c>
      <c r="W25" s="114">
        <f t="shared" si="20"/>
        <v>0</v>
      </c>
      <c r="X25" s="114">
        <f t="shared" si="20"/>
        <v>0</v>
      </c>
      <c r="Y25" s="114">
        <f t="shared" si="20"/>
        <v>0</v>
      </c>
      <c r="Z25" s="114">
        <f t="shared" si="20"/>
        <v>0</v>
      </c>
      <c r="AA25" s="114">
        <f t="shared" si="20"/>
        <v>0</v>
      </c>
      <c r="AB25" s="114">
        <f t="shared" si="20"/>
        <v>0</v>
      </c>
      <c r="AC25" s="114">
        <f t="shared" si="20"/>
        <v>0</v>
      </c>
      <c r="AD25" s="114">
        <f t="shared" si="20"/>
        <v>0</v>
      </c>
      <c r="AE25" s="114">
        <f t="shared" si="20"/>
        <v>0</v>
      </c>
      <c r="AF25" s="114">
        <f t="shared" si="20"/>
        <v>0</v>
      </c>
      <c r="AG25" s="114">
        <f t="shared" si="20"/>
        <v>0</v>
      </c>
      <c r="AH25" s="114">
        <f t="shared" si="20"/>
        <v>0</v>
      </c>
      <c r="AI25" s="118">
        <f>IF(ISERROR(AH25/J25),0,AH25/J25)</f>
        <v>0</v>
      </c>
      <c r="AJ25" s="118">
        <f>IF(ISERROR(AH25/$AH$61),0,AH25/$AH$61)</f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customHeight="1">
      <c r="A26" s="136" t="s">
        <v>52</v>
      </c>
      <c r="B26" s="137"/>
      <c r="C26" s="137"/>
      <c r="D26" s="137"/>
      <c r="E26" s="138"/>
      <c r="F26" s="17"/>
      <c r="G26" s="18"/>
      <c r="H26" s="19"/>
      <c r="I26" s="19"/>
      <c r="J26" s="160">
        <v>150000</v>
      </c>
      <c r="K26" s="20"/>
      <c r="L26" s="21"/>
      <c r="M26" s="22"/>
      <c r="N26" s="22"/>
      <c r="O26" s="22"/>
      <c r="P26" s="18"/>
      <c r="Q26" s="23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4"/>
      <c r="AJ26" s="24"/>
    </row>
    <row r="27" spans="1:44" outlineLevel="1">
      <c r="A27" s="25">
        <v>1</v>
      </c>
      <c r="B27" s="26"/>
      <c r="C27" s="35"/>
      <c r="D27" s="36"/>
      <c r="E27" s="37"/>
      <c r="F27" s="29"/>
      <c r="G27" s="29"/>
      <c r="H27" s="28"/>
      <c r="I27" s="28"/>
      <c r="J27" s="195"/>
      <c r="K27" s="92"/>
      <c r="L27" s="93"/>
      <c r="M27" s="31"/>
      <c r="N27" s="31"/>
      <c r="O27" s="31"/>
      <c r="P27" s="37"/>
      <c r="Q27" s="37"/>
      <c r="R27" s="31"/>
      <c r="S27" s="31"/>
      <c r="T27" s="31"/>
      <c r="U27" s="32">
        <f>SUM(R27:T27)</f>
        <v>0</v>
      </c>
      <c r="V27" s="31"/>
      <c r="W27" s="31"/>
      <c r="X27" s="31"/>
      <c r="Y27" s="32">
        <f>SUM(V27:X27)</f>
        <v>0</v>
      </c>
      <c r="Z27" s="31"/>
      <c r="AA27" s="31"/>
      <c r="AB27" s="31"/>
      <c r="AC27" s="32">
        <f>SUM(Z27:AB27)</f>
        <v>0</v>
      </c>
      <c r="AD27" s="31"/>
      <c r="AE27" s="31"/>
      <c r="AF27" s="31"/>
      <c r="AG27" s="32">
        <f>SUM(AD27:AF27)</f>
        <v>0</v>
      </c>
      <c r="AH27" s="32">
        <f t="shared" ref="AH27" si="21">SUM(U27,Y27,AC27,AG27)</f>
        <v>0</v>
      </c>
      <c r="AI27" s="33">
        <f>IF(ISERROR(AH27/#REF!),0,AH27/#REF!)</f>
        <v>0</v>
      </c>
      <c r="AJ27" s="34">
        <f>IF(ISERROR(AH27/$AH$61),"-",AH27/$AH$61)</f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s="75" customFormat="1" ht="12.75" customHeight="1">
      <c r="A28" s="139" t="s">
        <v>53</v>
      </c>
      <c r="B28" s="145"/>
      <c r="C28" s="140"/>
      <c r="D28" s="140"/>
      <c r="E28" s="140"/>
      <c r="F28" s="140"/>
      <c r="G28" s="140"/>
      <c r="H28" s="140"/>
      <c r="I28" s="141"/>
      <c r="J28" s="114">
        <f>SUM(J26:J26)</f>
        <v>150000</v>
      </c>
      <c r="K28" s="114">
        <f>SUM(K27:K27)</f>
        <v>0</v>
      </c>
      <c r="L28" s="127"/>
      <c r="M28" s="114">
        <f>SUM(M27:M27)</f>
        <v>0</v>
      </c>
      <c r="N28" s="114">
        <f>SUM(N27:N27)</f>
        <v>0</v>
      </c>
      <c r="O28" s="114">
        <f>SUM(O27:O27)</f>
        <v>0</v>
      </c>
      <c r="P28" s="116"/>
      <c r="Q28" s="117"/>
      <c r="R28" s="114">
        <f t="shared" ref="R28:AH28" si="22">SUM(R27:R27)</f>
        <v>0</v>
      </c>
      <c r="S28" s="114">
        <f t="shared" si="22"/>
        <v>0</v>
      </c>
      <c r="T28" s="114">
        <f t="shared" si="22"/>
        <v>0</v>
      </c>
      <c r="U28" s="114">
        <f t="shared" si="22"/>
        <v>0</v>
      </c>
      <c r="V28" s="114">
        <f t="shared" si="22"/>
        <v>0</v>
      </c>
      <c r="W28" s="114">
        <f t="shared" si="22"/>
        <v>0</v>
      </c>
      <c r="X28" s="114">
        <f t="shared" si="22"/>
        <v>0</v>
      </c>
      <c r="Y28" s="114">
        <f t="shared" si="22"/>
        <v>0</v>
      </c>
      <c r="Z28" s="114">
        <f t="shared" si="22"/>
        <v>0</v>
      </c>
      <c r="AA28" s="114">
        <f t="shared" si="22"/>
        <v>0</v>
      </c>
      <c r="AB28" s="114">
        <f t="shared" si="22"/>
        <v>0</v>
      </c>
      <c r="AC28" s="114">
        <f t="shared" si="22"/>
        <v>0</v>
      </c>
      <c r="AD28" s="114">
        <f t="shared" si="22"/>
        <v>0</v>
      </c>
      <c r="AE28" s="114">
        <f t="shared" si="22"/>
        <v>0</v>
      </c>
      <c r="AF28" s="114">
        <f t="shared" si="22"/>
        <v>0</v>
      </c>
      <c r="AG28" s="114">
        <f t="shared" si="22"/>
        <v>0</v>
      </c>
      <c r="AH28" s="114">
        <f t="shared" si="22"/>
        <v>0</v>
      </c>
      <c r="AI28" s="118">
        <f>IF(ISERROR(AH28/J28),0,AH28/J28)</f>
        <v>0</v>
      </c>
      <c r="AJ28" s="118">
        <f>IF(ISERROR(AH28/$AH$61),0,AH28/$AH$61)</f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customHeight="1">
      <c r="A29" s="136" t="s">
        <v>54</v>
      </c>
      <c r="B29" s="137"/>
      <c r="C29" s="137"/>
      <c r="D29" s="137"/>
      <c r="E29" s="138"/>
      <c r="F29" s="17"/>
      <c r="G29" s="18"/>
      <c r="H29" s="19"/>
      <c r="I29" s="19"/>
      <c r="J29" s="160">
        <v>150000</v>
      </c>
      <c r="K29" s="20"/>
      <c r="L29" s="21"/>
      <c r="M29" s="22"/>
      <c r="N29" s="22"/>
      <c r="O29" s="22"/>
      <c r="P29" s="18"/>
      <c r="Q29" s="23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4"/>
      <c r="AJ29" s="24"/>
    </row>
    <row r="30" spans="1:44" outlineLevel="1">
      <c r="A30" s="25">
        <v>1</v>
      </c>
      <c r="B30" s="26"/>
      <c r="C30" s="35"/>
      <c r="D30" s="36"/>
      <c r="E30" s="37"/>
      <c r="F30" s="29"/>
      <c r="G30" s="29"/>
      <c r="H30" s="28"/>
      <c r="I30" s="28"/>
      <c r="J30" s="195"/>
      <c r="K30" s="92"/>
      <c r="L30" s="93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 t="shared" ref="AH30" si="23">SUM(U30,Y30,AC30,AG30)</f>
        <v>0</v>
      </c>
      <c r="AI30" s="33">
        <f>IF(ISERROR(AH30/J30),0,AH30/J30)</f>
        <v>0</v>
      </c>
      <c r="AJ30" s="34">
        <f>IF(ISERROR(AH30/$AH$61),"-",AH30/$AH$61)</f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customHeight="1">
      <c r="A31" s="139" t="s">
        <v>55</v>
      </c>
      <c r="B31" s="145"/>
      <c r="C31" s="140"/>
      <c r="D31" s="140"/>
      <c r="E31" s="140"/>
      <c r="F31" s="140"/>
      <c r="G31" s="140"/>
      <c r="H31" s="140"/>
      <c r="I31" s="141"/>
      <c r="J31" s="114">
        <f>J29</f>
        <v>150000</v>
      </c>
      <c r="K31" s="114">
        <f>SUM(K30:K30)</f>
        <v>0</v>
      </c>
      <c r="L31" s="127"/>
      <c r="M31" s="114">
        <f>SUM(M30:M30)</f>
        <v>0</v>
      </c>
      <c r="N31" s="114">
        <f>SUM(N30:N30)</f>
        <v>0</v>
      </c>
      <c r="O31" s="114">
        <f>SUM(O30:O30)</f>
        <v>0</v>
      </c>
      <c r="P31" s="116"/>
      <c r="Q31" s="117"/>
      <c r="R31" s="114">
        <f t="shared" ref="R31:AH31" si="24">SUM(R30:R30)</f>
        <v>0</v>
      </c>
      <c r="S31" s="114">
        <f t="shared" si="24"/>
        <v>0</v>
      </c>
      <c r="T31" s="114">
        <f t="shared" si="24"/>
        <v>0</v>
      </c>
      <c r="U31" s="114">
        <f t="shared" si="24"/>
        <v>0</v>
      </c>
      <c r="V31" s="114">
        <f t="shared" si="24"/>
        <v>0</v>
      </c>
      <c r="W31" s="114">
        <f t="shared" si="24"/>
        <v>0</v>
      </c>
      <c r="X31" s="114">
        <f t="shared" si="24"/>
        <v>0</v>
      </c>
      <c r="Y31" s="114">
        <f t="shared" si="24"/>
        <v>0</v>
      </c>
      <c r="Z31" s="114">
        <f t="shared" si="24"/>
        <v>0</v>
      </c>
      <c r="AA31" s="114">
        <f t="shared" si="24"/>
        <v>0</v>
      </c>
      <c r="AB31" s="114">
        <f t="shared" si="24"/>
        <v>0</v>
      </c>
      <c r="AC31" s="114">
        <f t="shared" si="24"/>
        <v>0</v>
      </c>
      <c r="AD31" s="114">
        <f t="shared" si="24"/>
        <v>0</v>
      </c>
      <c r="AE31" s="114">
        <f t="shared" si="24"/>
        <v>0</v>
      </c>
      <c r="AF31" s="114">
        <f t="shared" si="24"/>
        <v>0</v>
      </c>
      <c r="AG31" s="114">
        <f t="shared" si="24"/>
        <v>0</v>
      </c>
      <c r="AH31" s="114">
        <f t="shared" si="24"/>
        <v>0</v>
      </c>
      <c r="AI31" s="118">
        <f>IF(ISERROR(AH31/J31),0,AH31/J31)</f>
        <v>0</v>
      </c>
      <c r="AJ31" s="118">
        <f>IF(ISERROR(AH31/$AH$61),0,AH31/$AH$61)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customHeight="1">
      <c r="A32" s="136" t="s">
        <v>56</v>
      </c>
      <c r="B32" s="137"/>
      <c r="C32" s="137"/>
      <c r="D32" s="137"/>
      <c r="E32" s="138"/>
      <c r="F32" s="17"/>
      <c r="G32" s="18"/>
      <c r="H32" s="19"/>
      <c r="I32" s="19"/>
      <c r="J32" s="200">
        <v>150000</v>
      </c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outlineLevel="1">
      <c r="A33" s="25">
        <v>1</v>
      </c>
      <c r="B33" s="26"/>
      <c r="C33" s="35"/>
      <c r="D33" s="36"/>
      <c r="E33" s="37"/>
      <c r="F33" s="29"/>
      <c r="G33" s="29"/>
      <c r="H33" s="28"/>
      <c r="I33" s="28"/>
      <c r="J33" s="201"/>
      <c r="K33" s="92"/>
      <c r="L33" s="93" t="s">
        <v>148</v>
      </c>
      <c r="M33" s="31"/>
      <c r="N33" s="31"/>
      <c r="O33" s="31"/>
      <c r="P33" s="37"/>
      <c r="Q33" s="37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" si="25">SUM(U33,Y33,AC33,AG33)</f>
        <v>0</v>
      </c>
      <c r="AI33" s="33">
        <f>IF(ISERROR(AH33/J33),0,AH33/J33)</f>
        <v>0</v>
      </c>
      <c r="AJ33" s="34">
        <f>IF(ISERROR(AH33/$AH$61),"-",AH33/$AH$61)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outlineLevel="1">
      <c r="A34" s="25">
        <v>2</v>
      </c>
      <c r="B34" s="26"/>
      <c r="C34" s="35"/>
      <c r="D34" s="36"/>
      <c r="E34" s="37"/>
      <c r="F34" s="29"/>
      <c r="G34" s="29"/>
      <c r="H34" s="28"/>
      <c r="I34" s="28"/>
      <c r="J34" s="202"/>
      <c r="K34" s="92"/>
      <c r="L34" s="93" t="s">
        <v>147</v>
      </c>
      <c r="M34" s="31"/>
      <c r="N34" s="31"/>
      <c r="O34" s="31"/>
      <c r="P34" s="37"/>
      <c r="Q34" s="37"/>
      <c r="R34" s="31"/>
      <c r="S34" s="31"/>
      <c r="T34" s="31"/>
      <c r="U34" s="32">
        <f>SUM(R34:T34)</f>
        <v>0</v>
      </c>
      <c r="V34" s="31"/>
      <c r="W34" s="31"/>
      <c r="X34" s="31"/>
      <c r="Y34" s="32">
        <f>SUM(V34:X34)</f>
        <v>0</v>
      </c>
      <c r="Z34" s="31"/>
      <c r="AA34" s="31"/>
      <c r="AB34" s="31"/>
      <c r="AC34" s="32">
        <f>SUM(Z34:AB34)</f>
        <v>0</v>
      </c>
      <c r="AD34" s="31"/>
      <c r="AE34" s="31"/>
      <c r="AF34" s="31"/>
      <c r="AG34" s="32">
        <f>SUM(AD34:AF34)</f>
        <v>0</v>
      </c>
      <c r="AH34" s="32">
        <f t="shared" ref="AH34" si="26">SUM(U34,Y34,AC34,AG34)</f>
        <v>0</v>
      </c>
      <c r="AI34" s="33">
        <f>IF(ISERROR(AH34/J34),0,AH34/J34)</f>
        <v>0</v>
      </c>
      <c r="AJ34" s="34">
        <f>IF(ISERROR(AH34/$AH$61),"-",AH34/$AH$61)</f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s="75" customFormat="1" ht="12.75" customHeight="1">
      <c r="A35" s="139" t="s">
        <v>57</v>
      </c>
      <c r="B35" s="145"/>
      <c r="C35" s="140"/>
      <c r="D35" s="140"/>
      <c r="E35" s="140"/>
      <c r="F35" s="140"/>
      <c r="G35" s="140"/>
      <c r="H35" s="140"/>
      <c r="I35" s="141"/>
      <c r="J35" s="114">
        <f>J32</f>
        <v>150000</v>
      </c>
      <c r="K35" s="114">
        <f>SUM(K33:K34)</f>
        <v>0</v>
      </c>
      <c r="L35" s="127"/>
      <c r="M35" s="114">
        <f>SUM(M33:M33)</f>
        <v>0</v>
      </c>
      <c r="N35" s="114">
        <f>SUM(N33:N33)</f>
        <v>0</v>
      </c>
      <c r="O35" s="114">
        <f>SUM(O33:O33)</f>
        <v>0</v>
      </c>
      <c r="P35" s="116"/>
      <c r="Q35" s="117"/>
      <c r="R35" s="114">
        <f t="shared" ref="R35:AG35" si="27">SUM(R33:R33)</f>
        <v>0</v>
      </c>
      <c r="S35" s="114">
        <f>SUM(S33:S34)</f>
        <v>0</v>
      </c>
      <c r="T35" s="114">
        <f t="shared" si="27"/>
        <v>0</v>
      </c>
      <c r="U35" s="114">
        <f>SUM(U33:X34)</f>
        <v>0</v>
      </c>
      <c r="V35" s="114">
        <f t="shared" si="27"/>
        <v>0</v>
      </c>
      <c r="W35" s="114">
        <f t="shared" si="27"/>
        <v>0</v>
      </c>
      <c r="X35" s="114">
        <f t="shared" si="27"/>
        <v>0</v>
      </c>
      <c r="Y35" s="114">
        <f t="shared" si="27"/>
        <v>0</v>
      </c>
      <c r="Z35" s="114">
        <f t="shared" si="27"/>
        <v>0</v>
      </c>
      <c r="AA35" s="114">
        <f t="shared" si="27"/>
        <v>0</v>
      </c>
      <c r="AB35" s="114">
        <f t="shared" si="27"/>
        <v>0</v>
      </c>
      <c r="AC35" s="114">
        <f t="shared" si="27"/>
        <v>0</v>
      </c>
      <c r="AD35" s="114">
        <f t="shared" si="27"/>
        <v>0</v>
      </c>
      <c r="AE35" s="114">
        <f t="shared" si="27"/>
        <v>0</v>
      </c>
      <c r="AF35" s="114">
        <f t="shared" si="27"/>
        <v>0</v>
      </c>
      <c r="AG35" s="114">
        <f t="shared" si="27"/>
        <v>0</v>
      </c>
      <c r="AH35" s="114">
        <f>SUM(AH33:AH34)</f>
        <v>0</v>
      </c>
      <c r="AI35" s="118">
        <f>IF(ISERROR(AH35/J35),0,AH35/J35)</f>
        <v>0</v>
      </c>
      <c r="AJ35" s="118">
        <f>IF(ISERROR(AH35/$AH$61),0,AH35/$AH$61)</f>
        <v>0</v>
      </c>
      <c r="AK35" s="12"/>
      <c r="AL35" s="12"/>
      <c r="AM35" s="12"/>
      <c r="AN35" s="12"/>
      <c r="AO35" s="12"/>
      <c r="AP35" s="12"/>
      <c r="AQ35" s="12"/>
      <c r="AR35" s="12"/>
    </row>
    <row r="36" spans="1:44" ht="12.75" customHeight="1">
      <c r="A36" s="136" t="s">
        <v>58</v>
      </c>
      <c r="B36" s="137"/>
      <c r="C36" s="137"/>
      <c r="D36" s="137"/>
      <c r="E36" s="138"/>
      <c r="F36" s="17"/>
      <c r="G36" s="18"/>
      <c r="H36" s="19"/>
      <c r="I36" s="19"/>
      <c r="J36" s="160">
        <v>150000</v>
      </c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4"/>
      <c r="AJ36" s="24"/>
    </row>
    <row r="37" spans="1:44" outlineLevel="1">
      <c r="A37" s="25">
        <v>1</v>
      </c>
      <c r="B37" s="26"/>
      <c r="C37" s="35"/>
      <c r="D37" s="36"/>
      <c r="E37" s="37"/>
      <c r="F37" s="29"/>
      <c r="G37" s="29"/>
      <c r="H37" s="28"/>
      <c r="I37" s="28"/>
      <c r="J37" s="195"/>
      <c r="K37" s="92"/>
      <c r="L37" s="93" t="s">
        <v>148</v>
      </c>
      <c r="M37" s="31"/>
      <c r="N37" s="31"/>
      <c r="O37" s="31"/>
      <c r="P37" s="37"/>
      <c r="Q37" s="37"/>
      <c r="R37" s="31"/>
      <c r="S37" s="31"/>
      <c r="T37" s="31"/>
      <c r="U37" s="32">
        <f>SUM(R37:T37)</f>
        <v>0</v>
      </c>
      <c r="V37" s="31"/>
      <c r="W37" s="31"/>
      <c r="X37" s="31"/>
      <c r="Y37" s="32">
        <f>SUM(V37:X37)</f>
        <v>0</v>
      </c>
      <c r="Z37" s="31"/>
      <c r="AA37" s="31"/>
      <c r="AB37" s="31"/>
      <c r="AC37" s="32">
        <f>SUM(Z37:AB37)</f>
        <v>0</v>
      </c>
      <c r="AD37" s="31"/>
      <c r="AE37" s="31">
        <v>0</v>
      </c>
      <c r="AF37" s="31">
        <v>0</v>
      </c>
      <c r="AG37" s="32">
        <f>SUM(AD37:AF37)</f>
        <v>0</v>
      </c>
      <c r="AH37" s="32">
        <f t="shared" ref="AH37" si="28">SUM(U37,Y37,AC37,AG37)</f>
        <v>0</v>
      </c>
      <c r="AI37" s="33">
        <f t="shared" ref="AI37" si="29">IF(ISERROR(AH37/J37),0,AH37/J37)</f>
        <v>0</v>
      </c>
      <c r="AJ37" s="34">
        <f>IF(ISERROR(AH37/$AH$61),"-",AH37/$AH$61)</f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s="75" customFormat="1" ht="12.75" customHeight="1">
      <c r="A38" s="139" t="s">
        <v>59</v>
      </c>
      <c r="B38" s="145"/>
      <c r="C38" s="140"/>
      <c r="D38" s="140"/>
      <c r="E38" s="140"/>
      <c r="F38" s="140"/>
      <c r="G38" s="140"/>
      <c r="H38" s="140"/>
      <c r="I38" s="141"/>
      <c r="J38" s="114">
        <f>J36</f>
        <v>150000</v>
      </c>
      <c r="K38" s="114">
        <f>SUM(K37:K37)</f>
        <v>0</v>
      </c>
      <c r="L38" s="127"/>
      <c r="M38" s="114">
        <f>SUM(M37:M37)</f>
        <v>0</v>
      </c>
      <c r="N38" s="114">
        <f>SUM(N37:N37)</f>
        <v>0</v>
      </c>
      <c r="O38" s="114">
        <f>SUM(O37:O37)</f>
        <v>0</v>
      </c>
      <c r="P38" s="116"/>
      <c r="Q38" s="117"/>
      <c r="R38" s="114">
        <f t="shared" ref="R38:AH38" si="30">SUM(R37:R37)</f>
        <v>0</v>
      </c>
      <c r="S38" s="114">
        <f t="shared" si="30"/>
        <v>0</v>
      </c>
      <c r="T38" s="114">
        <f t="shared" si="30"/>
        <v>0</v>
      </c>
      <c r="U38" s="114">
        <f t="shared" si="30"/>
        <v>0</v>
      </c>
      <c r="V38" s="114">
        <f t="shared" si="30"/>
        <v>0</v>
      </c>
      <c r="W38" s="114">
        <f t="shared" si="30"/>
        <v>0</v>
      </c>
      <c r="X38" s="114">
        <f t="shared" si="30"/>
        <v>0</v>
      </c>
      <c r="Y38" s="114">
        <f t="shared" si="30"/>
        <v>0</v>
      </c>
      <c r="Z38" s="114">
        <f t="shared" si="30"/>
        <v>0</v>
      </c>
      <c r="AA38" s="114">
        <f t="shared" si="30"/>
        <v>0</v>
      </c>
      <c r="AB38" s="114">
        <f t="shared" si="30"/>
        <v>0</v>
      </c>
      <c r="AC38" s="114">
        <f t="shared" si="30"/>
        <v>0</v>
      </c>
      <c r="AD38" s="114">
        <f t="shared" si="30"/>
        <v>0</v>
      </c>
      <c r="AE38" s="114">
        <f t="shared" si="30"/>
        <v>0</v>
      </c>
      <c r="AF38" s="114">
        <f t="shared" si="30"/>
        <v>0</v>
      </c>
      <c r="AG38" s="114">
        <f t="shared" si="30"/>
        <v>0</v>
      </c>
      <c r="AH38" s="114">
        <f t="shared" si="30"/>
        <v>0</v>
      </c>
      <c r="AI38" s="118">
        <f>IF(ISERROR(AH38/J38),0,AH38/J38)</f>
        <v>0</v>
      </c>
      <c r="AJ38" s="118">
        <f>IF(ISERROR(AH38/$AH$61),0,AH38/$AH$61)</f>
        <v>0</v>
      </c>
      <c r="AK38" s="12"/>
      <c r="AL38" s="12"/>
      <c r="AM38" s="12"/>
      <c r="AN38" s="12"/>
      <c r="AO38" s="12"/>
      <c r="AP38" s="12"/>
      <c r="AQ38" s="12"/>
      <c r="AR38" s="12"/>
    </row>
    <row r="39" spans="1:44" ht="12.75" customHeight="1">
      <c r="A39" s="136" t="s">
        <v>60</v>
      </c>
      <c r="B39" s="137"/>
      <c r="C39" s="137"/>
      <c r="D39" s="137"/>
      <c r="E39" s="138"/>
      <c r="F39" s="17"/>
      <c r="G39" s="18"/>
      <c r="H39" s="19"/>
      <c r="I39" s="19"/>
      <c r="J39" s="160">
        <v>150000</v>
      </c>
      <c r="K39" s="20"/>
      <c r="L39" s="21"/>
      <c r="M39" s="22"/>
      <c r="N39" s="22"/>
      <c r="O39" s="22"/>
      <c r="P39" s="18"/>
      <c r="Q39" s="23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4"/>
      <c r="AJ39" s="24"/>
    </row>
    <row r="40" spans="1:44" outlineLevel="1">
      <c r="A40" s="25">
        <v>1</v>
      </c>
      <c r="B40" s="26"/>
      <c r="C40" s="35"/>
      <c r="D40" s="36"/>
      <c r="E40" s="37"/>
      <c r="F40" s="29"/>
      <c r="G40" s="29"/>
      <c r="H40" s="28"/>
      <c r="I40" s="28"/>
      <c r="J40" s="195"/>
      <c r="K40" s="92"/>
      <c r="L40" s="93" t="s">
        <v>148</v>
      </c>
      <c r="M40" s="31"/>
      <c r="N40" s="31"/>
      <c r="O40" s="31"/>
      <c r="P40" s="37"/>
      <c r="Q40" s="37"/>
      <c r="R40" s="31">
        <v>0</v>
      </c>
      <c r="S40" s="31">
        <v>0</v>
      </c>
      <c r="T40" s="31"/>
      <c r="U40" s="32">
        <f>SUM(R40:T40)</f>
        <v>0</v>
      </c>
      <c r="V40" s="31">
        <v>0</v>
      </c>
      <c r="W40" s="31">
        <v>0</v>
      </c>
      <c r="X40" s="31">
        <v>0</v>
      </c>
      <c r="Y40" s="32">
        <f>SUM(V40:X40)</f>
        <v>0</v>
      </c>
      <c r="Z40" s="31">
        <v>0</v>
      </c>
      <c r="AA40" s="31">
        <v>0</v>
      </c>
      <c r="AB40" s="31">
        <v>0</v>
      </c>
      <c r="AC40" s="32">
        <f>SUM(Z40:AB40)</f>
        <v>0</v>
      </c>
      <c r="AD40" s="31">
        <v>0</v>
      </c>
      <c r="AE40" s="31">
        <v>0</v>
      </c>
      <c r="AF40" s="31">
        <v>0</v>
      </c>
      <c r="AG40" s="32">
        <f>SUM(AD40:AF40)</f>
        <v>0</v>
      </c>
      <c r="AH40" s="32">
        <f t="shared" ref="AH40" si="31">SUM(U40,Y40,AC40,AG40)</f>
        <v>0</v>
      </c>
      <c r="AI40" s="33">
        <f t="shared" ref="AI40" si="32">IF(ISERROR(AH40/J40),0,AH40/J40)</f>
        <v>0</v>
      </c>
      <c r="AJ40" s="34">
        <f>IF(ISERROR(AH40/$AH$61),"-",AH40/$AH$61)</f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s="75" customFormat="1" ht="12.75" customHeight="1">
      <c r="A41" s="139" t="s">
        <v>61</v>
      </c>
      <c r="B41" s="145"/>
      <c r="C41" s="140"/>
      <c r="D41" s="140"/>
      <c r="E41" s="140"/>
      <c r="F41" s="140"/>
      <c r="G41" s="140"/>
      <c r="H41" s="140"/>
      <c r="I41" s="141"/>
      <c r="J41" s="114">
        <f>J39</f>
        <v>150000</v>
      </c>
      <c r="K41" s="114">
        <f>SUM(K40:K40)</f>
        <v>0</v>
      </c>
      <c r="L41" s="127"/>
      <c r="M41" s="114">
        <f>SUM(M40:M40)</f>
        <v>0</v>
      </c>
      <c r="N41" s="114">
        <f>SUM(N40:N40)</f>
        <v>0</v>
      </c>
      <c r="O41" s="114">
        <f>SUM(O40:O40)</f>
        <v>0</v>
      </c>
      <c r="P41" s="116"/>
      <c r="Q41" s="117"/>
      <c r="R41" s="114">
        <f t="shared" ref="R41:AH41" si="33">SUM(R40:R40)</f>
        <v>0</v>
      </c>
      <c r="S41" s="114">
        <f t="shared" si="33"/>
        <v>0</v>
      </c>
      <c r="T41" s="114">
        <f t="shared" si="33"/>
        <v>0</v>
      </c>
      <c r="U41" s="114">
        <f t="shared" si="33"/>
        <v>0</v>
      </c>
      <c r="V41" s="114">
        <f t="shared" si="33"/>
        <v>0</v>
      </c>
      <c r="W41" s="114">
        <f t="shared" si="33"/>
        <v>0</v>
      </c>
      <c r="X41" s="114">
        <f t="shared" si="33"/>
        <v>0</v>
      </c>
      <c r="Y41" s="114">
        <f t="shared" si="33"/>
        <v>0</v>
      </c>
      <c r="Z41" s="114">
        <f t="shared" si="33"/>
        <v>0</v>
      </c>
      <c r="AA41" s="114">
        <f t="shared" si="33"/>
        <v>0</v>
      </c>
      <c r="AB41" s="114">
        <f t="shared" si="33"/>
        <v>0</v>
      </c>
      <c r="AC41" s="114">
        <f t="shared" si="33"/>
        <v>0</v>
      </c>
      <c r="AD41" s="114">
        <f t="shared" si="33"/>
        <v>0</v>
      </c>
      <c r="AE41" s="114">
        <f t="shared" si="33"/>
        <v>0</v>
      </c>
      <c r="AF41" s="114">
        <f t="shared" si="33"/>
        <v>0</v>
      </c>
      <c r="AG41" s="114">
        <f t="shared" si="33"/>
        <v>0</v>
      </c>
      <c r="AH41" s="114">
        <f t="shared" si="33"/>
        <v>0</v>
      </c>
      <c r="AI41" s="118">
        <f>IF(ISERROR(AH41/J41),0,AH41/J41)</f>
        <v>0</v>
      </c>
      <c r="AJ41" s="118">
        <f>IF(ISERROR(AH41/$AH$61),0,AH41/$AH$61)</f>
        <v>0</v>
      </c>
      <c r="AK41" s="12"/>
      <c r="AL41" s="12"/>
      <c r="AM41" s="12"/>
      <c r="AN41" s="12"/>
      <c r="AO41" s="12"/>
      <c r="AP41" s="12"/>
      <c r="AQ41" s="12"/>
      <c r="AR41" s="12"/>
    </row>
    <row r="42" spans="1:44" ht="12.75" customHeight="1">
      <c r="A42" s="136" t="s">
        <v>62</v>
      </c>
      <c r="B42" s="137"/>
      <c r="C42" s="137"/>
      <c r="D42" s="137"/>
      <c r="E42" s="138"/>
      <c r="F42" s="17"/>
      <c r="G42" s="18"/>
      <c r="H42" s="19"/>
      <c r="I42" s="19"/>
      <c r="J42" s="160">
        <v>1174233</v>
      </c>
      <c r="K42" s="20"/>
      <c r="L42" s="21"/>
      <c r="M42" s="22"/>
      <c r="N42" s="22"/>
      <c r="O42" s="22"/>
      <c r="P42" s="18"/>
      <c r="Q42" s="23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4"/>
      <c r="AJ42" s="24"/>
    </row>
    <row r="43" spans="1:44" outlineLevel="1">
      <c r="A43" s="25">
        <v>1</v>
      </c>
      <c r="B43" s="26"/>
      <c r="C43" s="35"/>
      <c r="D43" s="36"/>
      <c r="E43" s="37"/>
      <c r="F43" s="29"/>
      <c r="G43" s="29"/>
      <c r="H43" s="28"/>
      <c r="I43" s="28"/>
      <c r="J43" s="195"/>
      <c r="K43" s="92">
        <v>1014850</v>
      </c>
      <c r="L43" s="93" t="s">
        <v>147</v>
      </c>
      <c r="M43" s="31"/>
      <c r="N43" s="31"/>
      <c r="O43" s="31"/>
      <c r="P43" s="37"/>
      <c r="Q43" s="37"/>
      <c r="R43" s="31"/>
      <c r="S43" s="31"/>
      <c r="T43" s="31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/>
      <c r="AF43" s="31"/>
      <c r="AG43" s="32">
        <f>SUM(AD43:AF43)</f>
        <v>0</v>
      </c>
      <c r="AH43" s="32">
        <f t="shared" ref="AH43" si="34">SUM(U43,Y43,AC43,AG43)</f>
        <v>0</v>
      </c>
      <c r="AI43" s="33">
        <f>IF(ISERROR(AH43/J43),0,AH43/J43)</f>
        <v>0</v>
      </c>
      <c r="AJ43" s="34">
        <f>IF(ISERROR(AH43/$AH$61),"-",AH43/$AH$61)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s="75" customFormat="1" ht="12.75" customHeight="1">
      <c r="A44" s="146" t="s">
        <v>63</v>
      </c>
      <c r="B44" s="146"/>
      <c r="C44" s="146"/>
      <c r="D44" s="146"/>
      <c r="E44" s="146"/>
      <c r="F44" s="146"/>
      <c r="G44" s="146"/>
      <c r="H44" s="146"/>
      <c r="I44" s="146"/>
      <c r="J44" s="114">
        <f>J42</f>
        <v>1174233</v>
      </c>
      <c r="K44" s="114">
        <f>SUM(K43)</f>
        <v>1014850</v>
      </c>
      <c r="L44" s="127"/>
      <c r="M44" s="114">
        <f>SUM(M43:M43)</f>
        <v>0</v>
      </c>
      <c r="N44" s="114">
        <f>SUM(N43:N43)</f>
        <v>0</v>
      </c>
      <c r="O44" s="114">
        <f>SUM(O43:O43)</f>
        <v>0</v>
      </c>
      <c r="P44" s="116"/>
      <c r="Q44" s="117"/>
      <c r="R44" s="114">
        <f t="shared" ref="R44:AH44" si="35">SUM(R43:R43)</f>
        <v>0</v>
      </c>
      <c r="S44" s="114">
        <f t="shared" si="35"/>
        <v>0</v>
      </c>
      <c r="T44" s="114">
        <f t="shared" si="35"/>
        <v>0</v>
      </c>
      <c r="U44" s="114">
        <f t="shared" si="35"/>
        <v>0</v>
      </c>
      <c r="V44" s="114">
        <f t="shared" si="35"/>
        <v>0</v>
      </c>
      <c r="W44" s="114">
        <f t="shared" si="35"/>
        <v>0</v>
      </c>
      <c r="X44" s="114">
        <f t="shared" si="35"/>
        <v>0</v>
      </c>
      <c r="Y44" s="114">
        <f t="shared" si="35"/>
        <v>0</v>
      </c>
      <c r="Z44" s="114">
        <f t="shared" si="35"/>
        <v>0</v>
      </c>
      <c r="AA44" s="114">
        <f t="shared" si="35"/>
        <v>0</v>
      </c>
      <c r="AB44" s="114">
        <f t="shared" si="35"/>
        <v>0</v>
      </c>
      <c r="AC44" s="114">
        <f t="shared" si="35"/>
        <v>0</v>
      </c>
      <c r="AD44" s="114">
        <f t="shared" si="35"/>
        <v>0</v>
      </c>
      <c r="AE44" s="114">
        <f t="shared" si="35"/>
        <v>0</v>
      </c>
      <c r="AF44" s="114">
        <f t="shared" si="35"/>
        <v>0</v>
      </c>
      <c r="AG44" s="114">
        <f t="shared" si="35"/>
        <v>0</v>
      </c>
      <c r="AH44" s="114">
        <f t="shared" si="35"/>
        <v>0</v>
      </c>
      <c r="AI44" s="118">
        <f>IF(ISERROR(AH44/J44),0,AH44/J44)</f>
        <v>0</v>
      </c>
      <c r="AJ44" s="118">
        <f>IF(ISERROR(AH44/$AH$61),0,AH44/$AH$61)</f>
        <v>0</v>
      </c>
      <c r="AK44" s="12"/>
      <c r="AL44" s="12"/>
      <c r="AM44" s="12"/>
      <c r="AN44" s="12"/>
      <c r="AO44" s="12"/>
      <c r="AP44" s="12"/>
      <c r="AQ44" s="12"/>
      <c r="AR44" s="12"/>
    </row>
    <row r="45" spans="1:44" ht="12.75" customHeight="1">
      <c r="A45" s="147" t="s">
        <v>64</v>
      </c>
      <c r="B45" s="148"/>
      <c r="C45" s="148"/>
      <c r="D45" s="148"/>
      <c r="E45" s="149"/>
      <c r="F45" s="42"/>
      <c r="G45" s="43"/>
      <c r="H45" s="44"/>
      <c r="I45" s="44"/>
      <c r="J45" s="160">
        <v>150000</v>
      </c>
      <c r="K45" s="20"/>
      <c r="L45" s="21"/>
      <c r="M45" s="22"/>
      <c r="N45" s="22"/>
      <c r="O45" s="22"/>
      <c r="P45" s="18"/>
      <c r="Q45" s="2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4"/>
      <c r="AJ45" s="24"/>
    </row>
    <row r="46" spans="1:44" outlineLevel="1">
      <c r="A46" s="25">
        <v>1</v>
      </c>
      <c r="B46" s="26"/>
      <c r="C46" s="35"/>
      <c r="D46" s="36"/>
      <c r="E46" s="37"/>
      <c r="F46" s="29"/>
      <c r="G46" s="29"/>
      <c r="H46" s="28"/>
      <c r="I46" s="28"/>
      <c r="J46" s="195"/>
      <c r="K46" s="92"/>
      <c r="L46" s="93"/>
      <c r="M46" s="31"/>
      <c r="N46" s="31"/>
      <c r="O46" s="31"/>
      <c r="P46" s="37"/>
      <c r="Q46" s="37"/>
      <c r="R46" s="31"/>
      <c r="S46" s="31"/>
      <c r="T46" s="31"/>
      <c r="U46" s="32">
        <f>SUM(R46:T46)</f>
        <v>0</v>
      </c>
      <c r="V46" s="31"/>
      <c r="W46" s="31"/>
      <c r="X46" s="31"/>
      <c r="Y46" s="32">
        <f>SUM(V46:X46)</f>
        <v>0</v>
      </c>
      <c r="Z46" s="31"/>
      <c r="AA46" s="31"/>
      <c r="AB46" s="31"/>
      <c r="AC46" s="32">
        <f>SUM(Z46:AB46)</f>
        <v>0</v>
      </c>
      <c r="AD46" s="31"/>
      <c r="AE46" s="31"/>
      <c r="AF46" s="31"/>
      <c r="AG46" s="32">
        <f>SUM(AD46:AF46)</f>
        <v>0</v>
      </c>
      <c r="AH46" s="32">
        <f t="shared" ref="AH46" si="36">SUM(U46,Y46,AC46,AG46)</f>
        <v>0</v>
      </c>
      <c r="AI46" s="33">
        <f>IF(ISERROR(AH46/J46),0,AH46/J46)</f>
        <v>0</v>
      </c>
      <c r="AJ46" s="34">
        <f>IF(ISERROR(AH46/$AH$61),"-",AH46/$AH$61)</f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s="75" customFormat="1" ht="12.75" customHeight="1">
      <c r="A47" s="139" t="s">
        <v>65</v>
      </c>
      <c r="B47" s="140"/>
      <c r="C47" s="140"/>
      <c r="D47" s="140"/>
      <c r="E47" s="140"/>
      <c r="F47" s="140"/>
      <c r="G47" s="140"/>
      <c r="H47" s="140"/>
      <c r="I47" s="141"/>
      <c r="J47" s="114">
        <f>J45</f>
        <v>150000</v>
      </c>
      <c r="K47" s="114">
        <f>SUM(K46:K46)</f>
        <v>0</v>
      </c>
      <c r="L47" s="127"/>
      <c r="M47" s="114">
        <f>SUM(M46:M46)</f>
        <v>0</v>
      </c>
      <c r="N47" s="114">
        <f>SUM(N46:N46)</f>
        <v>0</v>
      </c>
      <c r="O47" s="114">
        <f>SUM(O46:O46)</f>
        <v>0</v>
      </c>
      <c r="P47" s="116"/>
      <c r="Q47" s="117"/>
      <c r="R47" s="114">
        <f t="shared" ref="R47:AH47" si="37">SUM(R46:R46)</f>
        <v>0</v>
      </c>
      <c r="S47" s="114">
        <f t="shared" si="37"/>
        <v>0</v>
      </c>
      <c r="T47" s="114">
        <f t="shared" si="37"/>
        <v>0</v>
      </c>
      <c r="U47" s="114">
        <f t="shared" si="37"/>
        <v>0</v>
      </c>
      <c r="V47" s="114">
        <f t="shared" si="37"/>
        <v>0</v>
      </c>
      <c r="W47" s="114">
        <f t="shared" si="37"/>
        <v>0</v>
      </c>
      <c r="X47" s="114">
        <f t="shared" si="37"/>
        <v>0</v>
      </c>
      <c r="Y47" s="114">
        <f t="shared" si="37"/>
        <v>0</v>
      </c>
      <c r="Z47" s="114">
        <f t="shared" si="37"/>
        <v>0</v>
      </c>
      <c r="AA47" s="114">
        <f t="shared" si="37"/>
        <v>0</v>
      </c>
      <c r="AB47" s="114">
        <f t="shared" si="37"/>
        <v>0</v>
      </c>
      <c r="AC47" s="114">
        <f t="shared" si="37"/>
        <v>0</v>
      </c>
      <c r="AD47" s="114">
        <f t="shared" si="37"/>
        <v>0</v>
      </c>
      <c r="AE47" s="114">
        <f t="shared" si="37"/>
        <v>0</v>
      </c>
      <c r="AF47" s="114">
        <f t="shared" si="37"/>
        <v>0</v>
      </c>
      <c r="AG47" s="114">
        <f t="shared" si="37"/>
        <v>0</v>
      </c>
      <c r="AH47" s="114">
        <f t="shared" si="37"/>
        <v>0</v>
      </c>
      <c r="AI47" s="118">
        <f>IF(ISERROR(AH47/J47),0,AH47/J47)</f>
        <v>0</v>
      </c>
      <c r="AJ47" s="118">
        <f>IF(ISERROR(AH47/$AH$61),0,AH47/$AH$61)</f>
        <v>0</v>
      </c>
      <c r="AK47" s="12"/>
      <c r="AL47" s="12"/>
      <c r="AM47" s="12"/>
      <c r="AN47" s="12"/>
      <c r="AO47" s="12"/>
      <c r="AP47" s="12"/>
      <c r="AQ47" s="12"/>
      <c r="AR47" s="12"/>
    </row>
    <row r="48" spans="1:44" ht="12.75" customHeight="1">
      <c r="A48" s="136" t="s">
        <v>66</v>
      </c>
      <c r="B48" s="137"/>
      <c r="C48" s="137"/>
      <c r="D48" s="137"/>
      <c r="E48" s="138"/>
      <c r="F48" s="17"/>
      <c r="G48" s="18"/>
      <c r="H48" s="19"/>
      <c r="I48" s="19"/>
      <c r="J48" s="160">
        <v>150000</v>
      </c>
      <c r="K48" s="20"/>
      <c r="L48" s="21"/>
      <c r="M48" s="22"/>
      <c r="N48" s="22"/>
      <c r="O48" s="22"/>
      <c r="P48" s="18"/>
      <c r="Q48" s="23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4"/>
      <c r="AJ48" s="24"/>
    </row>
    <row r="49" spans="1:44" outlineLevel="1">
      <c r="A49" s="25">
        <v>1</v>
      </c>
      <c r="B49" s="26"/>
      <c r="C49" s="35"/>
      <c r="D49" s="36"/>
      <c r="E49" s="37"/>
      <c r="F49" s="29"/>
      <c r="G49" s="29"/>
      <c r="H49" s="28"/>
      <c r="I49" s="28"/>
      <c r="J49" s="195"/>
      <c r="K49" s="92"/>
      <c r="L49" s="93"/>
      <c r="M49" s="31"/>
      <c r="N49" s="31"/>
      <c r="O49" s="31"/>
      <c r="P49" s="37"/>
      <c r="Q49" s="37"/>
      <c r="R49" s="31"/>
      <c r="S49" s="31"/>
      <c r="T49" s="31"/>
      <c r="U49" s="32">
        <f>SUM(R49:T49)</f>
        <v>0</v>
      </c>
      <c r="V49" s="31"/>
      <c r="W49" s="31"/>
      <c r="X49" s="31"/>
      <c r="Y49" s="32">
        <f>SUM(V49:X49)</f>
        <v>0</v>
      </c>
      <c r="Z49" s="31"/>
      <c r="AA49" s="31"/>
      <c r="AB49" s="31"/>
      <c r="AC49" s="32">
        <f>SUM(Z49:AB49)</f>
        <v>0</v>
      </c>
      <c r="AD49" s="31"/>
      <c r="AE49" s="31"/>
      <c r="AF49" s="31"/>
      <c r="AG49" s="32">
        <f>SUM(AD49:AF49)</f>
        <v>0</v>
      </c>
      <c r="AH49" s="32">
        <f t="shared" ref="AH49" si="38">SUM(U49,Y49,AC49,AG49)</f>
        <v>0</v>
      </c>
      <c r="AI49" s="33">
        <f>IF(ISERROR(AH49/J49),0,AH49/J49)</f>
        <v>0</v>
      </c>
      <c r="AJ49" s="34">
        <f>IF(ISERROR(AH49/$AH$61),"-",AH49/$AH$61)</f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s="75" customFormat="1" ht="12.75" customHeight="1">
      <c r="A50" s="139" t="s">
        <v>67</v>
      </c>
      <c r="B50" s="140"/>
      <c r="C50" s="140"/>
      <c r="D50" s="140"/>
      <c r="E50" s="140"/>
      <c r="F50" s="140"/>
      <c r="G50" s="140"/>
      <c r="H50" s="140"/>
      <c r="I50" s="141"/>
      <c r="J50" s="114">
        <f>J48</f>
        <v>150000</v>
      </c>
      <c r="K50" s="114">
        <f>SUM(K49:K49)</f>
        <v>0</v>
      </c>
      <c r="L50" s="127"/>
      <c r="M50" s="114">
        <f>SUM(M49:M49)</f>
        <v>0</v>
      </c>
      <c r="N50" s="114">
        <f>SUM(N49:N49)</f>
        <v>0</v>
      </c>
      <c r="O50" s="114">
        <f>SUM(O49:O49)</f>
        <v>0</v>
      </c>
      <c r="P50" s="116"/>
      <c r="Q50" s="117"/>
      <c r="R50" s="114">
        <f t="shared" ref="R50:AH50" si="39">SUM(R49:R49)</f>
        <v>0</v>
      </c>
      <c r="S50" s="114">
        <f t="shared" si="39"/>
        <v>0</v>
      </c>
      <c r="T50" s="114">
        <f t="shared" si="39"/>
        <v>0</v>
      </c>
      <c r="U50" s="114">
        <f t="shared" si="39"/>
        <v>0</v>
      </c>
      <c r="V50" s="114">
        <f t="shared" si="39"/>
        <v>0</v>
      </c>
      <c r="W50" s="114">
        <f t="shared" si="39"/>
        <v>0</v>
      </c>
      <c r="X50" s="114">
        <f t="shared" si="39"/>
        <v>0</v>
      </c>
      <c r="Y50" s="114">
        <f t="shared" si="39"/>
        <v>0</v>
      </c>
      <c r="Z50" s="114">
        <f t="shared" si="39"/>
        <v>0</v>
      </c>
      <c r="AA50" s="114">
        <f t="shared" si="39"/>
        <v>0</v>
      </c>
      <c r="AB50" s="114">
        <f t="shared" si="39"/>
        <v>0</v>
      </c>
      <c r="AC50" s="114">
        <f t="shared" si="39"/>
        <v>0</v>
      </c>
      <c r="AD50" s="114">
        <f t="shared" si="39"/>
        <v>0</v>
      </c>
      <c r="AE50" s="114">
        <f t="shared" si="39"/>
        <v>0</v>
      </c>
      <c r="AF50" s="114">
        <f t="shared" si="39"/>
        <v>0</v>
      </c>
      <c r="AG50" s="114">
        <f t="shared" si="39"/>
        <v>0</v>
      </c>
      <c r="AH50" s="114">
        <f t="shared" si="39"/>
        <v>0</v>
      </c>
      <c r="AI50" s="118">
        <f>IF(ISERROR(AH50/J50),0,AH50/J50)</f>
        <v>0</v>
      </c>
      <c r="AJ50" s="118">
        <f>IF(ISERROR(AH50/$AH$61),0,AH50/$AH$61)</f>
        <v>0</v>
      </c>
      <c r="AK50" s="12"/>
      <c r="AL50" s="12"/>
      <c r="AM50" s="12"/>
      <c r="AN50" s="12"/>
      <c r="AO50" s="12"/>
      <c r="AP50" s="12"/>
      <c r="AQ50" s="12"/>
      <c r="AR50" s="12"/>
    </row>
    <row r="51" spans="1:44" ht="12.75" customHeight="1">
      <c r="A51" s="136" t="s">
        <v>68</v>
      </c>
      <c r="B51" s="137"/>
      <c r="C51" s="137"/>
      <c r="D51" s="137"/>
      <c r="E51" s="138"/>
      <c r="F51" s="17"/>
      <c r="G51" s="18"/>
      <c r="H51" s="19"/>
      <c r="I51" s="19"/>
      <c r="J51" s="160">
        <v>150000</v>
      </c>
      <c r="K51" s="20"/>
      <c r="L51" s="21"/>
      <c r="M51" s="22"/>
      <c r="N51" s="22"/>
      <c r="O51" s="22"/>
      <c r="P51" s="18"/>
      <c r="Q51" s="23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4"/>
      <c r="AJ51" s="24"/>
    </row>
    <row r="52" spans="1:44" outlineLevel="1">
      <c r="A52" s="25">
        <v>1</v>
      </c>
      <c r="B52" s="26"/>
      <c r="C52" s="35"/>
      <c r="D52" s="36"/>
      <c r="E52" s="37"/>
      <c r="F52" s="29"/>
      <c r="G52" s="29"/>
      <c r="H52" s="28"/>
      <c r="I52" s="28"/>
      <c r="J52" s="195"/>
      <c r="K52" s="92">
        <v>29500</v>
      </c>
      <c r="L52" s="93" t="s">
        <v>147</v>
      </c>
      <c r="M52" s="31"/>
      <c r="N52" s="31"/>
      <c r="O52" s="31"/>
      <c r="P52" s="37"/>
      <c r="Q52" s="37"/>
      <c r="R52" s="31"/>
      <c r="S52" s="31"/>
      <c r="T52" s="31">
        <v>29500</v>
      </c>
      <c r="U52" s="32">
        <f>SUM(R52:T52)</f>
        <v>29500</v>
      </c>
      <c r="V52" s="31"/>
      <c r="W52" s="31"/>
      <c r="X52" s="31"/>
      <c r="Y52" s="32">
        <f>SUM(V52:X52)</f>
        <v>0</v>
      </c>
      <c r="Z52" s="31"/>
      <c r="AA52" s="31"/>
      <c r="AB52" s="31"/>
      <c r="AC52" s="32">
        <f>SUM(Z52:AB52)</f>
        <v>0</v>
      </c>
      <c r="AD52" s="31"/>
      <c r="AE52" s="31"/>
      <c r="AF52" s="31"/>
      <c r="AG52" s="32">
        <f>SUM(AD52:AF52)</f>
        <v>0</v>
      </c>
      <c r="AH52" s="32">
        <f t="shared" ref="AH52" si="40">SUM(U52,Y52,AC52,AG52)</f>
        <v>29500</v>
      </c>
      <c r="AI52" s="33">
        <f>IF(ISERROR(AH52/J52),0,AH52/J52)</f>
        <v>0</v>
      </c>
      <c r="AJ52" s="34">
        <f>IF(ISERROR(AH52/$AH$61),"-",AH52/$AH$61)</f>
        <v>7.6448981603679871E-4</v>
      </c>
      <c r="AK52" s="12"/>
      <c r="AL52" s="12"/>
      <c r="AM52" s="12"/>
      <c r="AN52" s="12"/>
      <c r="AO52" s="12"/>
      <c r="AP52" s="12"/>
      <c r="AQ52" s="12"/>
      <c r="AR52" s="12"/>
    </row>
    <row r="53" spans="1:44" s="75" customFormat="1" ht="12.75" customHeight="1">
      <c r="A53" s="139" t="s">
        <v>69</v>
      </c>
      <c r="B53" s="140"/>
      <c r="C53" s="140"/>
      <c r="D53" s="140"/>
      <c r="E53" s="140"/>
      <c r="F53" s="140"/>
      <c r="G53" s="140"/>
      <c r="H53" s="140"/>
      <c r="I53" s="141"/>
      <c r="J53" s="114">
        <f>J51</f>
        <v>150000</v>
      </c>
      <c r="K53" s="114">
        <f>SUM(K52:K52)</f>
        <v>29500</v>
      </c>
      <c r="L53" s="127"/>
      <c r="M53" s="114">
        <f>SUM(M52:M52)</f>
        <v>0</v>
      </c>
      <c r="N53" s="114">
        <f>SUM(N52:N52)</f>
        <v>0</v>
      </c>
      <c r="O53" s="114">
        <f>SUM(O52:O52)</f>
        <v>0</v>
      </c>
      <c r="P53" s="116"/>
      <c r="Q53" s="117"/>
      <c r="R53" s="114">
        <f t="shared" ref="R53:AH53" si="41">SUM(R52:R52)</f>
        <v>0</v>
      </c>
      <c r="S53" s="114">
        <f t="shared" si="41"/>
        <v>0</v>
      </c>
      <c r="T53" s="114">
        <f t="shared" si="41"/>
        <v>29500</v>
      </c>
      <c r="U53" s="114">
        <f t="shared" si="41"/>
        <v>29500</v>
      </c>
      <c r="V53" s="114">
        <f t="shared" si="41"/>
        <v>0</v>
      </c>
      <c r="W53" s="114">
        <f t="shared" si="41"/>
        <v>0</v>
      </c>
      <c r="X53" s="114">
        <f t="shared" si="41"/>
        <v>0</v>
      </c>
      <c r="Y53" s="114">
        <f t="shared" si="41"/>
        <v>0</v>
      </c>
      <c r="Z53" s="114">
        <f t="shared" si="41"/>
        <v>0</v>
      </c>
      <c r="AA53" s="114">
        <f t="shared" si="41"/>
        <v>0</v>
      </c>
      <c r="AB53" s="114">
        <f t="shared" si="41"/>
        <v>0</v>
      </c>
      <c r="AC53" s="114">
        <f t="shared" si="41"/>
        <v>0</v>
      </c>
      <c r="AD53" s="114">
        <f t="shared" si="41"/>
        <v>0</v>
      </c>
      <c r="AE53" s="114">
        <f t="shared" si="41"/>
        <v>0</v>
      </c>
      <c r="AF53" s="114">
        <f t="shared" si="41"/>
        <v>0</v>
      </c>
      <c r="AG53" s="114">
        <f t="shared" si="41"/>
        <v>0</v>
      </c>
      <c r="AH53" s="114">
        <f t="shared" si="41"/>
        <v>29500</v>
      </c>
      <c r="AI53" s="118">
        <f>IF(ISERROR(AH53/J53),0,AH53/J53)</f>
        <v>0.19666666666666666</v>
      </c>
      <c r="AJ53" s="118">
        <f>IF(ISERROR(AH53/$AH$61),0,AH53/$AH$61)</f>
        <v>7.6448981603679871E-4</v>
      </c>
      <c r="AK53" s="12"/>
      <c r="AL53" s="12"/>
      <c r="AM53" s="12"/>
      <c r="AN53" s="12"/>
      <c r="AO53" s="12"/>
      <c r="AP53" s="12"/>
      <c r="AQ53" s="12"/>
      <c r="AR53" s="12"/>
    </row>
    <row r="54" spans="1:44" ht="12.75" customHeight="1">
      <c r="A54" s="136" t="s">
        <v>70</v>
      </c>
      <c r="B54" s="137"/>
      <c r="C54" s="137"/>
      <c r="D54" s="137"/>
      <c r="E54" s="138"/>
      <c r="F54" s="17"/>
      <c r="G54" s="18"/>
      <c r="H54" s="19"/>
      <c r="I54" s="19"/>
      <c r="J54" s="160">
        <v>150000</v>
      </c>
      <c r="K54" s="20"/>
      <c r="L54" s="21"/>
      <c r="M54" s="22"/>
      <c r="N54" s="22"/>
      <c r="O54" s="22"/>
      <c r="P54" s="18"/>
      <c r="Q54" s="23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4"/>
      <c r="AJ54" s="24"/>
    </row>
    <row r="55" spans="1:44" outlineLevel="1">
      <c r="A55" s="25">
        <v>1</v>
      </c>
      <c r="B55" s="26"/>
      <c r="C55" s="35"/>
      <c r="D55" s="36"/>
      <c r="E55" s="37"/>
      <c r="F55" s="29"/>
      <c r="G55" s="29"/>
      <c r="H55" s="28"/>
      <c r="I55" s="28"/>
      <c r="J55" s="195"/>
      <c r="K55" s="92"/>
      <c r="L55" s="93" t="s">
        <v>148</v>
      </c>
      <c r="M55" s="31"/>
      <c r="N55" s="31"/>
      <c r="O55" s="31"/>
      <c r="P55" s="37"/>
      <c r="Q55" s="37"/>
      <c r="R55" s="31"/>
      <c r="S55" s="31"/>
      <c r="T55" s="31"/>
      <c r="U55" s="32">
        <f>SUM(R55:T55)</f>
        <v>0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/>
      <c r="AF55" s="31"/>
      <c r="AG55" s="32">
        <f>SUM(AD55:AF55)</f>
        <v>0</v>
      </c>
      <c r="AH55" s="32">
        <f t="shared" ref="AH55" si="42">SUM(U55,Y55,AC55,AG55)</f>
        <v>0</v>
      </c>
      <c r="AI55" s="33">
        <f>IF(ISERROR(AH55/J55),0,AH55/J55)</f>
        <v>0</v>
      </c>
      <c r="AJ55" s="34">
        <f>IF(ISERROR(AH55/$AH$61),"-",AH55/$AH$61)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s="75" customFormat="1" ht="12.75" customHeight="1">
      <c r="A56" s="139" t="s">
        <v>71</v>
      </c>
      <c r="B56" s="140"/>
      <c r="C56" s="140"/>
      <c r="D56" s="140"/>
      <c r="E56" s="140"/>
      <c r="F56" s="140"/>
      <c r="G56" s="140"/>
      <c r="H56" s="140"/>
      <c r="I56" s="141"/>
      <c r="J56" s="114">
        <f>J54</f>
        <v>150000</v>
      </c>
      <c r="K56" s="114">
        <f>SUM(K55:K55)</f>
        <v>0</v>
      </c>
      <c r="L56" s="127"/>
      <c r="M56" s="114">
        <f>SUM(M55:M55)</f>
        <v>0</v>
      </c>
      <c r="N56" s="114">
        <f>SUM(N55:N55)</f>
        <v>0</v>
      </c>
      <c r="O56" s="114">
        <f>SUM(O55:O55)</f>
        <v>0</v>
      </c>
      <c r="P56" s="116"/>
      <c r="Q56" s="117"/>
      <c r="R56" s="114">
        <f t="shared" ref="R56:AH56" si="43">SUM(R55:R55)</f>
        <v>0</v>
      </c>
      <c r="S56" s="114">
        <f t="shared" si="43"/>
        <v>0</v>
      </c>
      <c r="T56" s="114">
        <f t="shared" si="43"/>
        <v>0</v>
      </c>
      <c r="U56" s="114">
        <f t="shared" si="43"/>
        <v>0</v>
      </c>
      <c r="V56" s="114">
        <f t="shared" si="43"/>
        <v>0</v>
      </c>
      <c r="W56" s="114">
        <f t="shared" si="43"/>
        <v>0</v>
      </c>
      <c r="X56" s="114">
        <f t="shared" si="43"/>
        <v>0</v>
      </c>
      <c r="Y56" s="114">
        <f t="shared" si="43"/>
        <v>0</v>
      </c>
      <c r="Z56" s="114">
        <f t="shared" si="43"/>
        <v>0</v>
      </c>
      <c r="AA56" s="114">
        <f t="shared" si="43"/>
        <v>0</v>
      </c>
      <c r="AB56" s="114">
        <f t="shared" si="43"/>
        <v>0</v>
      </c>
      <c r="AC56" s="114">
        <f t="shared" si="43"/>
        <v>0</v>
      </c>
      <c r="AD56" s="114">
        <f t="shared" si="43"/>
        <v>0</v>
      </c>
      <c r="AE56" s="114">
        <f t="shared" si="43"/>
        <v>0</v>
      </c>
      <c r="AF56" s="114">
        <f t="shared" si="43"/>
        <v>0</v>
      </c>
      <c r="AG56" s="114">
        <f t="shared" si="43"/>
        <v>0</v>
      </c>
      <c r="AH56" s="114">
        <f t="shared" si="43"/>
        <v>0</v>
      </c>
      <c r="AI56" s="118">
        <f>IF(ISERROR(AH56/J56),0,AH56/J56)</f>
        <v>0</v>
      </c>
      <c r="AJ56" s="118">
        <f>IF(ISERROR(AH56/$AH$61),0,AH56/$AH$61)</f>
        <v>0</v>
      </c>
      <c r="AK56" s="12"/>
      <c r="AL56" s="12"/>
      <c r="AM56" s="12"/>
      <c r="AN56" s="12"/>
      <c r="AO56" s="12"/>
      <c r="AP56" s="12"/>
      <c r="AQ56" s="12"/>
      <c r="AR56" s="12"/>
    </row>
    <row r="57" spans="1:44" ht="12.75" customHeight="1">
      <c r="A57" s="136" t="s">
        <v>72</v>
      </c>
      <c r="B57" s="137"/>
      <c r="C57" s="137"/>
      <c r="D57" s="137"/>
      <c r="E57" s="138"/>
      <c r="F57" s="17"/>
      <c r="G57" s="18"/>
      <c r="H57" s="19"/>
      <c r="I57" s="19"/>
      <c r="J57" s="160">
        <v>5330160767</v>
      </c>
      <c r="K57" s="20"/>
      <c r="L57" s="21"/>
      <c r="M57" s="22"/>
      <c r="N57" s="22"/>
      <c r="O57" s="22"/>
      <c r="P57" s="18"/>
      <c r="Q57" s="2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4"/>
      <c r="AJ57" s="24"/>
    </row>
    <row r="58" spans="1:44" outlineLevel="1">
      <c r="A58" s="25">
        <v>1</v>
      </c>
      <c r="B58" s="26"/>
      <c r="C58" s="35"/>
      <c r="D58" s="36"/>
      <c r="E58" s="37"/>
      <c r="F58" s="29"/>
      <c r="G58" s="29"/>
      <c r="H58" s="28"/>
      <c r="I58" s="28"/>
      <c r="J58" s="191"/>
      <c r="K58" s="92">
        <f>131964288+17996424-10712160</f>
        <v>139248552</v>
      </c>
      <c r="L58" s="93" t="s">
        <v>148</v>
      </c>
      <c r="M58" s="31"/>
      <c r="N58" s="31"/>
      <c r="O58" s="31"/>
      <c r="P58" s="37"/>
      <c r="Q58" s="37"/>
      <c r="R58" s="31"/>
      <c r="S58" s="31">
        <v>26541452</v>
      </c>
      <c r="T58" s="31">
        <v>11657772</v>
      </c>
      <c r="U58" s="32">
        <f>SUM(R58:T58)</f>
        <v>38199224</v>
      </c>
      <c r="V58" s="31"/>
      <c r="W58" s="31"/>
      <c r="X58" s="31"/>
      <c r="Y58" s="32">
        <f>SUM(V58:X58)</f>
        <v>0</v>
      </c>
      <c r="Z58" s="31"/>
      <c r="AA58" s="31"/>
      <c r="AB58" s="31"/>
      <c r="AC58" s="32">
        <f>SUM(Z58:AB58)</f>
        <v>0</v>
      </c>
      <c r="AD58" s="31"/>
      <c r="AE58" s="31">
        <v>0</v>
      </c>
      <c r="AF58" s="31">
        <v>0</v>
      </c>
      <c r="AG58" s="32">
        <f>SUM(AD58:AF58)</f>
        <v>0</v>
      </c>
      <c r="AH58" s="32">
        <f t="shared" ref="AH58:AH59" si="44">SUM(U58,Y58,AC58,AG58)</f>
        <v>38199224</v>
      </c>
      <c r="AI58" s="33">
        <f>IF(ISERROR(AH58/J57),0,AH58/J57)</f>
        <v>7.1666176068268675E-3</v>
      </c>
      <c r="AJ58" s="34">
        <f>IF(ISERROR(AH58/$AH$61),"-",AH58/$AH$61)</f>
        <v>0.98992941452571082</v>
      </c>
      <c r="AK58" s="12"/>
      <c r="AL58" s="12"/>
      <c r="AM58" s="12"/>
      <c r="AN58" s="12"/>
      <c r="AO58" s="12"/>
      <c r="AP58" s="12"/>
      <c r="AQ58" s="12"/>
      <c r="AR58" s="12"/>
    </row>
    <row r="59" spans="1:44" outlineLevel="1">
      <c r="A59" s="25">
        <v>2</v>
      </c>
      <c r="B59" s="26"/>
      <c r="C59" s="35"/>
      <c r="D59" s="36"/>
      <c r="E59" s="37"/>
      <c r="F59" s="29"/>
      <c r="G59" s="29"/>
      <c r="H59" s="28"/>
      <c r="I59" s="28"/>
      <c r="J59" s="161"/>
      <c r="K59" s="92">
        <f>600000+500000+1005329+21850007</f>
        <v>23955336</v>
      </c>
      <c r="L59" s="93" t="s">
        <v>147</v>
      </c>
      <c r="M59" s="31"/>
      <c r="N59" s="31"/>
      <c r="O59" s="31"/>
      <c r="P59" s="37"/>
      <c r="Q59" s="37"/>
      <c r="R59" s="31"/>
      <c r="S59" s="31">
        <v>359102</v>
      </c>
      <c r="T59" s="31"/>
      <c r="U59" s="32">
        <f t="shared" ref="U59" si="45">SUM(R59:T59)</f>
        <v>359102</v>
      </c>
      <c r="V59" s="31"/>
      <c r="W59" s="31"/>
      <c r="X59" s="31"/>
      <c r="Y59" s="32">
        <f t="shared" ref="Y59" si="46">SUM(V59:X59)</f>
        <v>0</v>
      </c>
      <c r="Z59" s="31"/>
      <c r="AA59" s="31"/>
      <c r="AB59" s="31"/>
      <c r="AC59" s="32">
        <f t="shared" ref="AC59" si="47">SUM(Z59:AB59)</f>
        <v>0</v>
      </c>
      <c r="AD59" s="31"/>
      <c r="AE59" s="31">
        <v>0</v>
      </c>
      <c r="AF59" s="31">
        <v>0</v>
      </c>
      <c r="AG59" s="32">
        <f t="shared" ref="AG59" si="48">SUM(AD59:AF59)</f>
        <v>0</v>
      </c>
      <c r="AH59" s="32">
        <f t="shared" si="44"/>
        <v>359102</v>
      </c>
      <c r="AI59" s="33">
        <f>IF(ISERROR(AH59/J57),0,AH59/J57)</f>
        <v>6.7371701473483903E-5</v>
      </c>
      <c r="AJ59" s="34">
        <f>IF(ISERROR(AH59/$AH$61),"-",AH59/$AH$61)</f>
        <v>9.3060956582524234E-3</v>
      </c>
      <c r="AK59" s="12"/>
      <c r="AL59" s="12"/>
      <c r="AM59" s="12"/>
      <c r="AN59" s="12"/>
      <c r="AO59" s="12"/>
      <c r="AP59" s="12"/>
      <c r="AQ59" s="12"/>
      <c r="AR59" s="12"/>
    </row>
    <row r="60" spans="1:44" s="75" customFormat="1">
      <c r="A60" s="139" t="s">
        <v>73</v>
      </c>
      <c r="B60" s="140"/>
      <c r="C60" s="140"/>
      <c r="D60" s="140"/>
      <c r="E60" s="140"/>
      <c r="F60" s="140"/>
      <c r="G60" s="140"/>
      <c r="H60" s="140"/>
      <c r="I60" s="141"/>
      <c r="J60" s="114">
        <f>J57</f>
        <v>5330160767</v>
      </c>
      <c r="K60" s="114">
        <f>SUM(K58:K59)</f>
        <v>163203888</v>
      </c>
      <c r="L60" s="127"/>
      <c r="M60" s="114">
        <f>SUM(M58:M59)</f>
        <v>0</v>
      </c>
      <c r="N60" s="114">
        <f>SUM(N58:N59)</f>
        <v>0</v>
      </c>
      <c r="O60" s="114">
        <f>SUM(O58:O59)</f>
        <v>0</v>
      </c>
      <c r="P60" s="116"/>
      <c r="Q60" s="117"/>
      <c r="R60" s="114">
        <f t="shared" ref="R60:AH60" si="49">SUM(R58:R59)</f>
        <v>0</v>
      </c>
      <c r="S60" s="114">
        <f t="shared" si="49"/>
        <v>26900554</v>
      </c>
      <c r="T60" s="114">
        <f t="shared" si="49"/>
        <v>11657772</v>
      </c>
      <c r="U60" s="114">
        <f t="shared" si="49"/>
        <v>38558326</v>
      </c>
      <c r="V60" s="114">
        <f t="shared" si="49"/>
        <v>0</v>
      </c>
      <c r="W60" s="114">
        <f t="shared" si="49"/>
        <v>0</v>
      </c>
      <c r="X60" s="114">
        <f t="shared" si="49"/>
        <v>0</v>
      </c>
      <c r="Y60" s="114">
        <f t="shared" si="49"/>
        <v>0</v>
      </c>
      <c r="Z60" s="114">
        <f t="shared" si="49"/>
        <v>0</v>
      </c>
      <c r="AA60" s="114">
        <f t="shared" si="49"/>
        <v>0</v>
      </c>
      <c r="AB60" s="114">
        <f t="shared" si="49"/>
        <v>0</v>
      </c>
      <c r="AC60" s="114">
        <f t="shared" si="49"/>
        <v>0</v>
      </c>
      <c r="AD60" s="114">
        <f t="shared" si="49"/>
        <v>0</v>
      </c>
      <c r="AE60" s="114">
        <f t="shared" si="49"/>
        <v>0</v>
      </c>
      <c r="AF60" s="114">
        <f t="shared" si="49"/>
        <v>0</v>
      </c>
      <c r="AG60" s="114">
        <f t="shared" si="49"/>
        <v>0</v>
      </c>
      <c r="AH60" s="114">
        <f t="shared" si="49"/>
        <v>38558326</v>
      </c>
      <c r="AI60" s="118">
        <f>IF(ISERROR(AH60/J60),0,AH60/J60)</f>
        <v>7.2339893083003511E-3</v>
      </c>
      <c r="AJ60" s="118">
        <f>IF(ISERROR(AH60/$AH$61),0,AH60/$AH$61)</f>
        <v>0.99923551018396317</v>
      </c>
      <c r="AK60" s="12"/>
      <c r="AL60" s="12"/>
      <c r="AM60" s="12"/>
      <c r="AN60" s="12"/>
      <c r="AO60" s="12"/>
      <c r="AP60" s="12"/>
      <c r="AQ60" s="12"/>
      <c r="AR60" s="12"/>
    </row>
    <row r="61" spans="1:44" s="71" customFormat="1">
      <c r="A61" s="142" t="str">
        <f>"TOTAL ASIG."&amp;" "&amp;$A$5</f>
        <v>TOTAL ASIG. 24-03-986 "Programa de apoyo a niños(as) y adolescentes con un adulto significativo privado de libertad"</v>
      </c>
      <c r="B61" s="143"/>
      <c r="C61" s="143"/>
      <c r="D61" s="143"/>
      <c r="E61" s="143"/>
      <c r="F61" s="143"/>
      <c r="G61" s="143"/>
      <c r="H61" s="143"/>
      <c r="I61" s="144"/>
      <c r="J61" s="119">
        <f>SUM(J11,J15,J18,J21,J25,J28,J31,J35,J38,J41,J44,J47,J50,J53,J56,J60)</f>
        <v>5333685000</v>
      </c>
      <c r="K61" s="119">
        <f>+K11+K15+K18+K21+K25+K28+K31+K35+K38+K41+K44+K47+K56+K50+K53+K60</f>
        <v>164248238</v>
      </c>
      <c r="L61" s="120"/>
      <c r="M61" s="119">
        <f>+M11+M15+M18+M21+M25+M28+M31+M35+M38+M41+M44+M47+M56+M50+M53+M60</f>
        <v>0</v>
      </c>
      <c r="N61" s="119">
        <f>+N11+N15+N18+N21+N25+N28+N31+N35+N38+N41+N44+N47+N56+N50+N53+N60</f>
        <v>0</v>
      </c>
      <c r="O61" s="119">
        <f>+O11+O15+O18+O21+O25+O28+O31+O35+O38+O41+O44+O47+O56+O50+O53+O60</f>
        <v>0</v>
      </c>
      <c r="P61" s="121"/>
      <c r="Q61" s="128"/>
      <c r="R61" s="119">
        <f t="shared" ref="R61:AH61" si="50">+R11+R15+R18+R21+R25+R28+R31+R35+R38+R41+R44+R47+R56+R50+R53+R60</f>
        <v>0</v>
      </c>
      <c r="S61" s="119">
        <f t="shared" si="50"/>
        <v>26900554</v>
      </c>
      <c r="T61" s="119">
        <f t="shared" si="50"/>
        <v>11687272</v>
      </c>
      <c r="U61" s="119">
        <f t="shared" si="50"/>
        <v>38587826</v>
      </c>
      <c r="V61" s="119">
        <f t="shared" si="50"/>
        <v>0</v>
      </c>
      <c r="W61" s="119">
        <f t="shared" si="50"/>
        <v>0</v>
      </c>
      <c r="X61" s="119">
        <f t="shared" si="50"/>
        <v>0</v>
      </c>
      <c r="Y61" s="119">
        <f t="shared" si="50"/>
        <v>0</v>
      </c>
      <c r="Z61" s="119">
        <f t="shared" si="50"/>
        <v>0</v>
      </c>
      <c r="AA61" s="119">
        <f t="shared" si="50"/>
        <v>0</v>
      </c>
      <c r="AB61" s="119">
        <f t="shared" si="50"/>
        <v>0</v>
      </c>
      <c r="AC61" s="119">
        <f t="shared" si="50"/>
        <v>0</v>
      </c>
      <c r="AD61" s="119">
        <f t="shared" si="50"/>
        <v>0</v>
      </c>
      <c r="AE61" s="119">
        <f t="shared" si="50"/>
        <v>0</v>
      </c>
      <c r="AF61" s="119">
        <f t="shared" si="50"/>
        <v>0</v>
      </c>
      <c r="AG61" s="119">
        <f t="shared" si="50"/>
        <v>0</v>
      </c>
      <c r="AH61" s="119">
        <f t="shared" si="50"/>
        <v>38587826</v>
      </c>
      <c r="AI61" s="123">
        <f>IF(ISERROR(AH61/J61),0,AH61/J61)</f>
        <v>7.2347403343092061E-3</v>
      </c>
      <c r="AJ61" s="123">
        <f>IF(ISERROR(AH61/$AH$61),0,AH61/$AH$61)</f>
        <v>1</v>
      </c>
      <c r="AK61" s="15"/>
      <c r="AL61" s="15"/>
      <c r="AM61" s="15"/>
      <c r="AN61" s="15"/>
      <c r="AO61" s="15"/>
      <c r="AP61" s="15"/>
      <c r="AQ61" s="15"/>
      <c r="AR61" s="15"/>
    </row>
    <row r="62" spans="1:44">
      <c r="J62" s="46"/>
      <c r="R62" s="46"/>
      <c r="S62" s="46"/>
      <c r="T62" s="46"/>
      <c r="V62" s="46"/>
      <c r="W62" s="46"/>
      <c r="X62" s="46"/>
      <c r="Z62" s="46"/>
      <c r="AA62" s="46"/>
      <c r="AB62" s="46"/>
      <c r="AD62" s="46"/>
      <c r="AE62" s="46"/>
      <c r="AF62" s="46"/>
      <c r="AK62" s="12"/>
      <c r="AL62" s="12"/>
      <c r="AM62" s="12"/>
      <c r="AN62" s="12"/>
      <c r="AO62" s="12"/>
      <c r="AP62" s="12"/>
      <c r="AQ62" s="12"/>
      <c r="AR62" s="12"/>
    </row>
    <row r="63" spans="1:44">
      <c r="J63" s="46"/>
      <c r="R63" s="46"/>
      <c r="S63" s="46"/>
      <c r="T63" s="46"/>
      <c r="V63" s="46"/>
      <c r="W63" s="46"/>
      <c r="X63" s="46"/>
      <c r="Z63" s="46"/>
      <c r="AA63" s="46"/>
      <c r="AB63" s="46"/>
      <c r="AD63" s="46"/>
      <c r="AE63" s="46"/>
      <c r="AF63" s="46"/>
      <c r="AK63" s="12"/>
      <c r="AL63" s="12"/>
      <c r="AM63" s="12"/>
      <c r="AN63" s="12"/>
      <c r="AO63" s="12"/>
      <c r="AP63" s="12"/>
      <c r="AQ63" s="12"/>
      <c r="AR63" s="12"/>
    </row>
    <row r="64" spans="1:44">
      <c r="J64" s="46"/>
      <c r="R64" s="46"/>
      <c r="S64" s="46"/>
      <c r="T64" s="46"/>
      <c r="V64" s="46"/>
      <c r="W64" s="46"/>
      <c r="X64" s="46"/>
      <c r="Z64" s="46"/>
      <c r="AA64" s="46"/>
      <c r="AB64" s="46"/>
      <c r="AD64" s="46"/>
      <c r="AE64" s="46"/>
      <c r="AF64" s="46"/>
    </row>
    <row r="65" spans="1:44">
      <c r="J65" s="46"/>
      <c r="R65" s="46"/>
      <c r="S65" s="46"/>
      <c r="T65" s="46"/>
      <c r="V65" s="46"/>
      <c r="W65" s="46"/>
      <c r="X65" s="46"/>
      <c r="Z65" s="46"/>
      <c r="AA65" s="46"/>
      <c r="AB65" s="46"/>
      <c r="AD65" s="46"/>
      <c r="AE65" s="46"/>
      <c r="AF65" s="46"/>
      <c r="AK65" s="12"/>
      <c r="AL65" s="12"/>
      <c r="AM65" s="12"/>
      <c r="AN65" s="12"/>
      <c r="AO65" s="12"/>
      <c r="AP65" s="12"/>
      <c r="AQ65" s="12"/>
      <c r="AR65" s="12"/>
    </row>
    <row r="66" spans="1:44">
      <c r="J66" s="46"/>
      <c r="R66" s="46"/>
      <c r="S66" s="46"/>
      <c r="T66" s="46"/>
      <c r="V66" s="46"/>
      <c r="W66" s="46"/>
      <c r="X66" s="46"/>
      <c r="Z66" s="46"/>
      <c r="AA66" s="46"/>
      <c r="AB66" s="46"/>
      <c r="AD66" s="46"/>
      <c r="AE66" s="46"/>
      <c r="AF66" s="46"/>
    </row>
    <row r="67" spans="1:44">
      <c r="J67" s="46"/>
      <c r="R67" s="46"/>
      <c r="S67" s="46"/>
      <c r="T67" s="46"/>
      <c r="V67" s="46"/>
      <c r="W67" s="46"/>
      <c r="X67" s="46"/>
      <c r="Z67" s="46"/>
      <c r="AA67" s="46"/>
      <c r="AB67" s="46"/>
      <c r="AD67" s="46"/>
      <c r="AE67" s="46"/>
      <c r="AF67" s="46"/>
    </row>
    <row r="68" spans="1:44">
      <c r="J68" s="46"/>
      <c r="R68" s="46"/>
      <c r="S68" s="46"/>
      <c r="T68" s="46"/>
      <c r="V68" s="46"/>
      <c r="W68" s="46"/>
      <c r="X68" s="46"/>
      <c r="Z68" s="46"/>
      <c r="AA68" s="46"/>
      <c r="AB68" s="46"/>
      <c r="AD68" s="46"/>
      <c r="AE68" s="46"/>
      <c r="AF68" s="46"/>
    </row>
    <row r="69" spans="1:44">
      <c r="J69" s="46"/>
      <c r="R69" s="46"/>
      <c r="S69" s="46"/>
      <c r="T69" s="46"/>
      <c r="V69" s="46"/>
      <c r="W69" s="46"/>
      <c r="X69" s="46"/>
      <c r="Z69" s="46"/>
      <c r="AA69" s="46"/>
      <c r="AB69" s="46"/>
      <c r="AD69" s="46"/>
      <c r="AE69" s="46"/>
      <c r="AF69" s="46"/>
    </row>
    <row r="70" spans="1:44">
      <c r="A70" s="15"/>
      <c r="J70" s="46"/>
      <c r="R70" s="46"/>
      <c r="S70" s="46"/>
      <c r="T70" s="46"/>
      <c r="V70" s="46"/>
      <c r="W70" s="46"/>
      <c r="X70" s="46"/>
      <c r="Z70" s="46"/>
      <c r="AA70" s="46"/>
      <c r="AB70" s="46"/>
      <c r="AD70" s="46"/>
      <c r="AE70" s="46"/>
      <c r="AF70" s="46"/>
    </row>
    <row r="71" spans="1:44">
      <c r="A71" s="15"/>
      <c r="J71" s="46"/>
      <c r="R71" s="46"/>
      <c r="S71" s="46"/>
      <c r="T71" s="46"/>
      <c r="V71" s="46"/>
      <c r="W71" s="46"/>
      <c r="X71" s="46"/>
      <c r="Z71" s="46"/>
      <c r="AA71" s="46"/>
      <c r="AB71" s="46"/>
      <c r="AD71" s="46"/>
      <c r="AE71" s="46"/>
      <c r="AF71" s="46"/>
    </row>
    <row r="72" spans="1:44">
      <c r="A72" s="15"/>
      <c r="J72" s="46"/>
      <c r="R72" s="46"/>
      <c r="S72" s="46"/>
      <c r="T72" s="46"/>
      <c r="V72" s="46"/>
      <c r="W72" s="46"/>
      <c r="X72" s="46"/>
      <c r="Z72" s="46"/>
      <c r="AA72" s="46"/>
      <c r="AB72" s="46"/>
      <c r="AD72" s="46"/>
      <c r="AE72" s="46"/>
      <c r="AF72" s="46"/>
    </row>
    <row r="73" spans="1:44">
      <c r="A73" s="15"/>
      <c r="J73" s="46"/>
      <c r="R73" s="46"/>
      <c r="S73" s="46"/>
      <c r="T73" s="46"/>
      <c r="V73" s="46"/>
      <c r="W73" s="46"/>
      <c r="X73" s="46"/>
      <c r="Z73" s="46"/>
      <c r="AA73" s="46"/>
      <c r="AB73" s="46"/>
      <c r="AD73" s="46"/>
      <c r="AE73" s="46"/>
      <c r="AF73" s="46"/>
    </row>
    <row r="74" spans="1:44">
      <c r="A74" s="15"/>
      <c r="J74" s="46"/>
      <c r="R74" s="46"/>
      <c r="S74" s="46"/>
      <c r="T74" s="46"/>
      <c r="V74" s="46"/>
      <c r="W74" s="46"/>
      <c r="X74" s="46"/>
      <c r="Z74" s="46"/>
      <c r="AA74" s="46"/>
      <c r="AB74" s="46"/>
      <c r="AD74" s="46"/>
      <c r="AE74" s="46"/>
      <c r="AF74" s="46"/>
    </row>
    <row r="75" spans="1:44">
      <c r="A75" s="15"/>
      <c r="J75" s="46"/>
      <c r="R75" s="46"/>
      <c r="S75" s="46"/>
      <c r="T75" s="46"/>
      <c r="V75" s="46"/>
      <c r="W75" s="46"/>
      <c r="X75" s="46"/>
      <c r="Z75" s="46"/>
      <c r="AA75" s="46"/>
      <c r="AB75" s="46"/>
      <c r="AD75" s="46"/>
      <c r="AE75" s="46"/>
      <c r="AF75" s="46"/>
    </row>
    <row r="76" spans="1:44">
      <c r="A76" s="15"/>
      <c r="J76" s="4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</row>
    <row r="77" spans="1:44">
      <c r="A77" s="15"/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</row>
    <row r="78" spans="1:44">
      <c r="A78" s="15"/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</row>
  </sheetData>
  <mergeCells count="77">
    <mergeCell ref="J57:J59"/>
    <mergeCell ref="J42:J43"/>
    <mergeCell ref="J45:J46"/>
    <mergeCell ref="J54:J55"/>
    <mergeCell ref="J48:J49"/>
    <mergeCell ref="J51:J52"/>
    <mergeCell ref="J26:J27"/>
    <mergeCell ref="J29:J30"/>
    <mergeCell ref="J36:J37"/>
    <mergeCell ref="J39:J40"/>
    <mergeCell ref="J32:J34"/>
    <mergeCell ref="J8:J10"/>
    <mergeCell ref="J12:J14"/>
    <mergeCell ref="J16:J17"/>
    <mergeCell ref="J19:J20"/>
    <mergeCell ref="J22:J24"/>
    <mergeCell ref="A57:E57"/>
    <mergeCell ref="A60:I60"/>
    <mergeCell ref="A61:I61"/>
    <mergeCell ref="A48:E48"/>
    <mergeCell ref="A50:I50"/>
    <mergeCell ref="A51:E51"/>
    <mergeCell ref="A53:I53"/>
    <mergeCell ref="A54:E54"/>
    <mergeCell ref="A56:I56"/>
    <mergeCell ref="A47:I47"/>
    <mergeCell ref="A29:E29"/>
    <mergeCell ref="A31:I31"/>
    <mergeCell ref="A32:E32"/>
    <mergeCell ref="A35:I35"/>
    <mergeCell ref="A36:E36"/>
    <mergeCell ref="A38:I38"/>
    <mergeCell ref="A39:E39"/>
    <mergeCell ref="A41:I41"/>
    <mergeCell ref="A42:E42"/>
    <mergeCell ref="A44:I44"/>
    <mergeCell ref="A45:E45"/>
    <mergeCell ref="A28:I28"/>
    <mergeCell ref="A8:E8"/>
    <mergeCell ref="A11:I11"/>
    <mergeCell ref="A12:E12"/>
    <mergeCell ref="A15:I15"/>
    <mergeCell ref="A16:E16"/>
    <mergeCell ref="A18:I18"/>
    <mergeCell ref="A19:E19"/>
    <mergeCell ref="A21:I21"/>
    <mergeCell ref="A22:E22"/>
    <mergeCell ref="A25:I25"/>
    <mergeCell ref="A26:E26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9">
    <dataValidation allowBlank="1" showInputMessage="1" showErrorMessage="1" errorTitle="Sólo números" error="Sólo ingresar números sin letras_x000a_" sqref="O57:O59 O51:O52 O48:O49 P43 O42:O43 O36:O37 O22:O24 O16:O17 O19:O20 O8:O10 O32:O34 O26:O27 O29:O30 O54:O55 O39:O40 O45:O46 O12:O14"/>
    <dataValidation type="date" operator="greaterThan" allowBlank="1" showInputMessage="1" showErrorMessage="1" errorTitle="Error en Ingresos de Fechas" error="La fecha debe corresponder al Año 2014." sqref="D55 D52 D49 D43 D23 D20 D9:D10 D33:D34 D17 D27 D30 D46 D13:D14">
      <formula1>41275</formula1>
    </dataValidation>
    <dataValidation type="textLength" operator="lessThanOrEqual" allowBlank="1" showInputMessage="1" showErrorMessage="1" errorTitle="MÁXIMO DE CARACTERES SOBREPASADO" error="Sólo 255 caracteres por celdas" sqref="E58:G59 C52 E52:G52 E55:G55 P52:Q52 P49:Q49 L49 E49:G49 C49 Q43 C55 E43:G43 C43 E37:G37 P37:Q37 N37 E27:G27 L27 P27:Q27 E23:G24 P23:Q24 L20 P20:Q20 L17 E17:G17 C17 E9:G10 P9:Q10 L9:L10 C9:C10 E13:G14 L13:L14 P13:Q14 C33:C34 P17:Q17 C20 E20:G20 N24 L23 C23 C27 P30:Q30 L30 E30:G30 C30 E33:G34 P33:Q34 N58:N59 P58:Q59 P40:Q40 N40 E40:G40 C46 E46:G46 L46 P46:Q46 P55:Q55 C13:C14">
      <formula1>255</formula1>
    </dataValidation>
    <dataValidation type="date" errorStyle="information" operator="greaterThan" allowBlank="1" showInputMessage="1" showErrorMessage="1" errorTitle="SÓLO FECHAS" error="Las fechas corresponden al presupuesto 2014" sqref="H55:I55 H52:I52 H49:I49 H43:I43 H23:I23 H20:I20 H10:I10 H33:I34 H17:I17 H27:I27 H30:I30 H46:I46 H13:I14">
      <formula1>42005</formula1>
    </dataValidation>
    <dataValidation type="textLength" operator="lessThanOrEqual" allowBlank="1" showInputMessage="1" showErrorMessage="1" sqref="K58:K59 K13:K14 K49 K43 K37 K23:K24 K17 K20 K9:K10 K33:K34 K27 K30 K55 K40 K46 K52">
      <formula1>255</formula1>
    </dataValidation>
    <dataValidation type="decimal" allowBlank="1" showInputMessage="1" showErrorMessage="1" errorTitle="Sólo números" error="Sólo ingresar números sin letras_x000a_" sqref="R58:T59 V52:X52 Z52:AB52 AD52:AF52 R52:T52 M52:N52 M49:N49 R49:T49 AD49:AF49 Z49:AB49 V49:X49 M43:N43 R43:T43 AD43:AF43 Z43:AB43 V43:X43 M37 R37:T37 Z37:AB37 V37:X37 AD37:AF37 Z27:AB27 AD27:AF27 R27:T27 M27:N27 M23:N23 M24 Z23:AB24 V23:X24 AD23:AF24 AD20:AF20 R20:T20 AD17:AF17 Z17:AB17 V17:X17 M17:N17 M9:N10 V9:X10 R9:T10 AD9:AF10 Z9:AB10 V13:X14 AD13:AF14 Z13:AB14 R13:T14 V33:X34 R17:T17 M20:N20 V20:X20 Z20:AB20 R23:T24 V27:X27 M30:N30 R30:T30 AD30:AF30 Z30:AB30 V30:X30 Z33:AB34 AD33:AF34 R33:T34 M33:N34 Z58:AB59 V40:X40 AD40:AF40 Z40:AB40 R40:T40 M40 V46:X46 Z46:AB46 AD46:AF46 R46:T46 M46:N46 M55:N55 R55:T55 AD55:AF55 Z55:AB55 V55:X55 AD58:AF59 M58:M59 V58:X59 M13:N14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58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4" orientation="landscape" r:id="rId1"/>
  <ignoredErrors>
    <ignoredError sqref="S35 U35" formula="1"/>
  </ignoredErrors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zoomScaleNormal="100" workbookViewId="0">
      <selection activeCell="A24" sqref="A24:Y24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+'24-03-986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+'24-03-986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+'24-03-986 Ind. Proy'!A5:U5</f>
        <v>24-03-986 "Programa de apoyo a niños(as) y adolescentes con un adulto significativo privado de libertad"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26" t="s">
        <v>25</v>
      </c>
      <c r="E7" s="126" t="s">
        <v>26</v>
      </c>
      <c r="F7" s="126" t="s">
        <v>27</v>
      </c>
      <c r="G7" s="126" t="s">
        <v>28</v>
      </c>
      <c r="H7" s="126" t="s">
        <v>29</v>
      </c>
      <c r="I7" s="126" t="s">
        <v>30</v>
      </c>
      <c r="J7" s="159"/>
      <c r="K7" s="126" t="s">
        <v>31</v>
      </c>
      <c r="L7" s="126" t="s">
        <v>32</v>
      </c>
      <c r="M7" s="126" t="s">
        <v>33</v>
      </c>
      <c r="N7" s="159"/>
      <c r="O7" s="126" t="s">
        <v>34</v>
      </c>
      <c r="P7" s="126" t="s">
        <v>35</v>
      </c>
      <c r="Q7" s="126" t="s">
        <v>36</v>
      </c>
      <c r="R7" s="159"/>
      <c r="S7" s="126" t="s">
        <v>37</v>
      </c>
      <c r="T7" s="126" t="s">
        <v>38</v>
      </c>
      <c r="U7" s="126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+'24-03-986 Ind. Proy'!J11</f>
        <v>400000</v>
      </c>
      <c r="C8" s="10">
        <f>+'24-03-986 Ind. Proy'!K11</f>
        <v>0</v>
      </c>
      <c r="D8" s="10">
        <f>+'24-03-986 Ind. Proy'!M11</f>
        <v>0</v>
      </c>
      <c r="E8" s="10">
        <f>+'24-03-986 Ind. Proy'!N11</f>
        <v>0</v>
      </c>
      <c r="F8" s="10">
        <f>+'24-03-986 Ind. Proy'!O11</f>
        <v>0</v>
      </c>
      <c r="G8" s="10">
        <f>+'24-03-986 Ind. Proy'!R11</f>
        <v>0</v>
      </c>
      <c r="H8" s="10">
        <f>+'24-03-986 Ind. Proy'!S11</f>
        <v>0</v>
      </c>
      <c r="I8" s="10">
        <f>+'24-03-986 Ind. Proy'!T11</f>
        <v>0</v>
      </c>
      <c r="J8" s="10">
        <f>+'24-03-986 Ind. Proy'!U11</f>
        <v>0</v>
      </c>
      <c r="K8" s="10">
        <f>+'24-03-986 Ind. Proy'!V11</f>
        <v>0</v>
      </c>
      <c r="L8" s="10">
        <f>+'24-03-986 Ind. Proy'!W11</f>
        <v>0</v>
      </c>
      <c r="M8" s="10">
        <f>+'24-03-986 Ind. Proy'!X11</f>
        <v>0</v>
      </c>
      <c r="N8" s="10">
        <f>+'24-03-986 Ind. Proy'!Y11</f>
        <v>0</v>
      </c>
      <c r="O8" s="10">
        <f>+'24-03-986 Ind. Proy'!Z11</f>
        <v>0</v>
      </c>
      <c r="P8" s="10">
        <f>+'24-03-986 Ind. Proy'!AA11</f>
        <v>0</v>
      </c>
      <c r="Q8" s="10">
        <f>+'24-03-986 Ind. Proy'!AB11</f>
        <v>0</v>
      </c>
      <c r="R8" s="10">
        <f>+'24-03-986 Ind. Proy'!AC11</f>
        <v>0</v>
      </c>
      <c r="S8" s="10">
        <f>+'24-03-986 Ind. Proy'!AD11</f>
        <v>0</v>
      </c>
      <c r="T8" s="10">
        <f>+'24-03-986 Ind. Proy'!AE11</f>
        <v>0</v>
      </c>
      <c r="U8" s="10">
        <f>+'24-03-986 Ind. Proy'!AF11</f>
        <v>0</v>
      </c>
      <c r="V8" s="10">
        <f>+'24-03-986 Ind. Proy'!AG11</f>
        <v>0</v>
      </c>
      <c r="W8" s="10">
        <f>+'24-03-986 Ind. Proy'!AH11</f>
        <v>0</v>
      </c>
      <c r="X8" s="49">
        <f>+'24-03-986 Ind. Proy'!AI11</f>
        <v>0</v>
      </c>
      <c r="Y8" s="49">
        <f>+'24-03-986 Ind. Proy'!AJ11</f>
        <v>0</v>
      </c>
    </row>
    <row r="9" spans="1:25" s="45" customFormat="1" ht="24.75" customHeight="1">
      <c r="A9" s="48" t="s">
        <v>44</v>
      </c>
      <c r="B9" s="10">
        <f>+'24-03-986 Ind. Proy'!J15</f>
        <v>150000</v>
      </c>
      <c r="C9" s="10">
        <f>+'24-03-986 Ind. Proy'!K15</f>
        <v>0</v>
      </c>
      <c r="D9" s="10">
        <f>+'24-03-986 Ind. Proy'!M15</f>
        <v>0</v>
      </c>
      <c r="E9" s="10">
        <f>+'24-03-986 Ind. Proy'!N15</f>
        <v>0</v>
      </c>
      <c r="F9" s="10">
        <f>+'24-03-986 Ind. Proy'!O15</f>
        <v>0</v>
      </c>
      <c r="G9" s="10">
        <f>+'24-03-986 Ind. Proy'!R15</f>
        <v>0</v>
      </c>
      <c r="H9" s="10">
        <f>+'24-03-986 Ind. Proy'!S15</f>
        <v>0</v>
      </c>
      <c r="I9" s="10">
        <f>+'24-03-986 Ind. Proy'!T15</f>
        <v>0</v>
      </c>
      <c r="J9" s="10">
        <f>+'24-03-986 Ind. Proy'!U15</f>
        <v>0</v>
      </c>
      <c r="K9" s="10">
        <f>+'24-03-986 Ind. Proy'!V15</f>
        <v>0</v>
      </c>
      <c r="L9" s="10">
        <f>+'24-03-986 Ind. Proy'!W15</f>
        <v>0</v>
      </c>
      <c r="M9" s="10">
        <f>+'24-03-986 Ind. Proy'!X15</f>
        <v>0</v>
      </c>
      <c r="N9" s="10">
        <f>+'24-03-986 Ind. Proy'!Y15</f>
        <v>0</v>
      </c>
      <c r="O9" s="10">
        <f>+'24-03-986 Ind. Proy'!Z15</f>
        <v>0</v>
      </c>
      <c r="P9" s="10">
        <f>+'24-03-986 Ind. Proy'!AA15</f>
        <v>0</v>
      </c>
      <c r="Q9" s="10">
        <f>+'24-03-986 Ind. Proy'!AB15</f>
        <v>0</v>
      </c>
      <c r="R9" s="10">
        <f>+'24-03-986 Ind. Proy'!AC15</f>
        <v>0</v>
      </c>
      <c r="S9" s="10">
        <f>+'24-03-986 Ind. Proy'!AD15</f>
        <v>0</v>
      </c>
      <c r="T9" s="10">
        <f>+'24-03-986 Ind. Proy'!AE15</f>
        <v>0</v>
      </c>
      <c r="U9" s="10">
        <f>+'24-03-986 Ind. Proy'!AF15</f>
        <v>0</v>
      </c>
      <c r="V9" s="10">
        <f>+'24-03-986 Ind. Proy'!AG15</f>
        <v>0</v>
      </c>
      <c r="W9" s="10">
        <f>+'24-03-986 Ind. Proy'!AH15</f>
        <v>0</v>
      </c>
      <c r="X9" s="49">
        <f>+'24-03-986 Ind. Proy'!AI15</f>
        <v>0</v>
      </c>
      <c r="Y9" s="49">
        <f>+'24-03-986 Ind. Proy'!AJ15</f>
        <v>0</v>
      </c>
    </row>
    <row r="10" spans="1:25" s="45" customFormat="1" ht="24.75" customHeight="1">
      <c r="A10" s="48" t="s">
        <v>46</v>
      </c>
      <c r="B10" s="10">
        <f>+'24-03-986 Ind. Proy'!J18</f>
        <v>150000</v>
      </c>
      <c r="C10" s="10">
        <f>+'24-03-986 Ind. Proy'!K18</f>
        <v>0</v>
      </c>
      <c r="D10" s="10">
        <f>+'24-03-986 Ind. Proy'!M18</f>
        <v>0</v>
      </c>
      <c r="E10" s="10">
        <f>+'24-03-986 Ind. Proy'!N18</f>
        <v>0</v>
      </c>
      <c r="F10" s="10">
        <f>+'24-03-986 Ind. Proy'!O18</f>
        <v>0</v>
      </c>
      <c r="G10" s="10">
        <f>+'24-03-986 Ind. Proy'!R18</f>
        <v>0</v>
      </c>
      <c r="H10" s="10">
        <f>+'24-03-986 Ind. Proy'!S18</f>
        <v>0</v>
      </c>
      <c r="I10" s="10">
        <f>+'24-03-986 Ind. Proy'!T18</f>
        <v>0</v>
      </c>
      <c r="J10" s="10">
        <f>+'24-03-986 Ind. Proy'!U18</f>
        <v>0</v>
      </c>
      <c r="K10" s="10">
        <f>+'24-03-986 Ind. Proy'!V18</f>
        <v>0</v>
      </c>
      <c r="L10" s="10">
        <f>+'24-03-986 Ind. Proy'!W18</f>
        <v>0</v>
      </c>
      <c r="M10" s="10">
        <f>+'24-03-986 Ind. Proy'!X18</f>
        <v>0</v>
      </c>
      <c r="N10" s="10">
        <f>+'24-03-986 Ind. Proy'!Y18</f>
        <v>0</v>
      </c>
      <c r="O10" s="10">
        <f>+'24-03-986 Ind. Proy'!Z18</f>
        <v>0</v>
      </c>
      <c r="P10" s="10">
        <f>+'24-03-986 Ind. Proy'!AA18</f>
        <v>0</v>
      </c>
      <c r="Q10" s="10">
        <f>+'24-03-986 Ind. Proy'!AB18</f>
        <v>0</v>
      </c>
      <c r="R10" s="10">
        <f>+'24-03-986 Ind. Proy'!AC18</f>
        <v>0</v>
      </c>
      <c r="S10" s="10">
        <f>+'24-03-986 Ind. Proy'!AD18</f>
        <v>0</v>
      </c>
      <c r="T10" s="10">
        <f>+'24-03-986 Ind. Proy'!AE18</f>
        <v>0</v>
      </c>
      <c r="U10" s="10">
        <f>+'24-03-986 Ind. Proy'!AF18</f>
        <v>0</v>
      </c>
      <c r="V10" s="10">
        <f>+'24-03-986 Ind. Proy'!AG18</f>
        <v>0</v>
      </c>
      <c r="W10" s="10">
        <f>+'24-03-986 Ind. Proy'!AH18</f>
        <v>0</v>
      </c>
      <c r="X10" s="49">
        <f>+'24-03-986 Ind. Proy'!AI18</f>
        <v>0</v>
      </c>
      <c r="Y10" s="49">
        <f>+'24-03-986 Ind. Proy'!AJ18</f>
        <v>0</v>
      </c>
    </row>
    <row r="11" spans="1:25" s="45" customFormat="1" ht="24.75" customHeight="1">
      <c r="A11" s="48" t="s">
        <v>48</v>
      </c>
      <c r="B11" s="10">
        <f>+'24-03-986 Ind. Proy'!J21</f>
        <v>150000</v>
      </c>
      <c r="C11" s="10">
        <f>+'24-03-986 Ind. Proy'!K21</f>
        <v>0</v>
      </c>
      <c r="D11" s="10">
        <f>+'24-03-986 Ind. Proy'!M21</f>
        <v>0</v>
      </c>
      <c r="E11" s="10">
        <f>+'24-03-986 Ind. Proy'!N21</f>
        <v>0</v>
      </c>
      <c r="F11" s="10">
        <f>+'24-03-986 Ind. Proy'!O21</f>
        <v>0</v>
      </c>
      <c r="G11" s="10">
        <f>+'24-03-986 Ind. Proy'!R21</f>
        <v>0</v>
      </c>
      <c r="H11" s="10">
        <f>+'24-03-986 Ind. Proy'!S21</f>
        <v>0</v>
      </c>
      <c r="I11" s="10">
        <f>+'24-03-986 Ind. Proy'!T21</f>
        <v>0</v>
      </c>
      <c r="J11" s="10">
        <f>+'24-03-986 Ind. Proy'!U21</f>
        <v>0</v>
      </c>
      <c r="K11" s="10">
        <f>+'24-03-986 Ind. Proy'!V21</f>
        <v>0</v>
      </c>
      <c r="L11" s="10">
        <f>+'24-03-986 Ind. Proy'!W21</f>
        <v>0</v>
      </c>
      <c r="M11" s="10">
        <f>+'24-03-986 Ind. Proy'!X21</f>
        <v>0</v>
      </c>
      <c r="N11" s="10">
        <f>+'24-03-986 Ind. Proy'!Y21</f>
        <v>0</v>
      </c>
      <c r="O11" s="10">
        <f>+'24-03-986 Ind. Proy'!Z21</f>
        <v>0</v>
      </c>
      <c r="P11" s="10">
        <f>+'24-03-986 Ind. Proy'!AA21</f>
        <v>0</v>
      </c>
      <c r="Q11" s="10">
        <f>+'24-03-986 Ind. Proy'!AB21</f>
        <v>0</v>
      </c>
      <c r="R11" s="10">
        <f>+'24-03-986 Ind. Proy'!AC21</f>
        <v>0</v>
      </c>
      <c r="S11" s="10">
        <f>+'24-03-986 Ind. Proy'!AD21</f>
        <v>0</v>
      </c>
      <c r="T11" s="10">
        <f>+'24-03-986 Ind. Proy'!AE21</f>
        <v>0</v>
      </c>
      <c r="U11" s="10">
        <f>+'24-03-986 Ind. Proy'!AF21</f>
        <v>0</v>
      </c>
      <c r="V11" s="10">
        <f>+'24-03-986 Ind. Proy'!AG21</f>
        <v>0</v>
      </c>
      <c r="W11" s="10">
        <f>+'24-03-986 Ind. Proy'!AH21</f>
        <v>0</v>
      </c>
      <c r="X11" s="49">
        <f>+'24-03-986 Ind. Proy'!AI21</f>
        <v>0</v>
      </c>
      <c r="Y11" s="49">
        <f>+'24-03-986 Ind. Proy'!AJ21</f>
        <v>0</v>
      </c>
    </row>
    <row r="12" spans="1:25" s="45" customFormat="1" ht="24.75" customHeight="1">
      <c r="A12" s="48" t="s">
        <v>50</v>
      </c>
      <c r="B12" s="10">
        <f>+'24-03-986 Ind. Proy'!J25</f>
        <v>150000</v>
      </c>
      <c r="C12" s="10">
        <f>+'24-03-986 Ind. Proy'!K25</f>
        <v>0</v>
      </c>
      <c r="D12" s="10">
        <f>+'24-03-986 Ind. Proy'!M25</f>
        <v>0</v>
      </c>
      <c r="E12" s="10">
        <f>+'24-03-986 Ind. Proy'!N25</f>
        <v>0</v>
      </c>
      <c r="F12" s="10">
        <f>+'24-03-986 Ind. Proy'!O25</f>
        <v>0</v>
      </c>
      <c r="G12" s="10">
        <f>+'24-03-986 Ind. Proy'!R25</f>
        <v>0</v>
      </c>
      <c r="H12" s="10">
        <f>+'24-03-986 Ind. Proy'!S25</f>
        <v>0</v>
      </c>
      <c r="I12" s="10">
        <f>+'24-03-986 Ind. Proy'!T25</f>
        <v>0</v>
      </c>
      <c r="J12" s="10">
        <f>+'24-03-986 Ind. Proy'!U25</f>
        <v>0</v>
      </c>
      <c r="K12" s="10">
        <f>+'24-03-986 Ind. Proy'!V25</f>
        <v>0</v>
      </c>
      <c r="L12" s="10">
        <f>+'24-03-986 Ind. Proy'!W25</f>
        <v>0</v>
      </c>
      <c r="M12" s="10">
        <f>+'24-03-986 Ind. Proy'!X25</f>
        <v>0</v>
      </c>
      <c r="N12" s="10">
        <f>+'24-03-986 Ind. Proy'!Y25</f>
        <v>0</v>
      </c>
      <c r="O12" s="10">
        <f>+'24-03-986 Ind. Proy'!Z25</f>
        <v>0</v>
      </c>
      <c r="P12" s="10">
        <f>+'24-03-986 Ind. Proy'!AA25</f>
        <v>0</v>
      </c>
      <c r="Q12" s="10">
        <f>+'24-03-986 Ind. Proy'!AB25</f>
        <v>0</v>
      </c>
      <c r="R12" s="10">
        <f>+'24-03-986 Ind. Proy'!AC25</f>
        <v>0</v>
      </c>
      <c r="S12" s="10">
        <f>+'24-03-986 Ind. Proy'!AD25</f>
        <v>0</v>
      </c>
      <c r="T12" s="10">
        <f>+'24-03-986 Ind. Proy'!AE25</f>
        <v>0</v>
      </c>
      <c r="U12" s="10">
        <f>+'24-03-986 Ind. Proy'!AF25</f>
        <v>0</v>
      </c>
      <c r="V12" s="10">
        <f>+'24-03-986 Ind. Proy'!AG25</f>
        <v>0</v>
      </c>
      <c r="W12" s="10">
        <f>+'24-03-986 Ind. Proy'!AH25</f>
        <v>0</v>
      </c>
      <c r="X12" s="49">
        <f>+'24-03-986 Ind. Proy'!AI25</f>
        <v>0</v>
      </c>
      <c r="Y12" s="49">
        <f>+'24-03-986 Ind. Proy'!AJ25</f>
        <v>0</v>
      </c>
    </row>
    <row r="13" spans="1:25" s="45" customFormat="1" ht="24.75" customHeight="1">
      <c r="A13" s="48" t="s">
        <v>52</v>
      </c>
      <c r="B13" s="10">
        <f>+'24-03-986 Ind. Proy'!J28</f>
        <v>150000</v>
      </c>
      <c r="C13" s="10">
        <f>+'24-03-986 Ind. Proy'!K28</f>
        <v>0</v>
      </c>
      <c r="D13" s="10">
        <f>+'24-03-986 Ind. Proy'!M28</f>
        <v>0</v>
      </c>
      <c r="E13" s="10">
        <f>+'24-03-986 Ind. Proy'!N28</f>
        <v>0</v>
      </c>
      <c r="F13" s="10">
        <f>+'24-03-986 Ind. Proy'!O28</f>
        <v>0</v>
      </c>
      <c r="G13" s="10">
        <f>+'24-03-986 Ind. Proy'!R28</f>
        <v>0</v>
      </c>
      <c r="H13" s="10">
        <f>+'24-03-986 Ind. Proy'!S28</f>
        <v>0</v>
      </c>
      <c r="I13" s="10">
        <f>+'24-03-986 Ind. Proy'!T28</f>
        <v>0</v>
      </c>
      <c r="J13" s="10">
        <f>+'24-03-986 Ind. Proy'!U28</f>
        <v>0</v>
      </c>
      <c r="K13" s="10">
        <f>+'24-03-986 Ind. Proy'!V28</f>
        <v>0</v>
      </c>
      <c r="L13" s="10">
        <f>+'24-03-986 Ind. Proy'!W28</f>
        <v>0</v>
      </c>
      <c r="M13" s="10">
        <f>+'24-03-986 Ind. Proy'!X28</f>
        <v>0</v>
      </c>
      <c r="N13" s="10">
        <f>+'24-03-986 Ind. Proy'!Y28</f>
        <v>0</v>
      </c>
      <c r="O13" s="10">
        <f>+'24-03-986 Ind. Proy'!Z28</f>
        <v>0</v>
      </c>
      <c r="P13" s="10">
        <f>+'24-03-986 Ind. Proy'!AA28</f>
        <v>0</v>
      </c>
      <c r="Q13" s="10">
        <f>+'24-03-986 Ind. Proy'!AB28</f>
        <v>0</v>
      </c>
      <c r="R13" s="10">
        <f>+'24-03-986 Ind. Proy'!AC28</f>
        <v>0</v>
      </c>
      <c r="S13" s="10">
        <f>+'24-03-986 Ind. Proy'!AD28</f>
        <v>0</v>
      </c>
      <c r="T13" s="10">
        <f>+'24-03-986 Ind. Proy'!AE28</f>
        <v>0</v>
      </c>
      <c r="U13" s="10">
        <f>+'24-03-986 Ind. Proy'!AF28</f>
        <v>0</v>
      </c>
      <c r="V13" s="10">
        <f>+'24-03-986 Ind. Proy'!AG28</f>
        <v>0</v>
      </c>
      <c r="W13" s="10">
        <f>+'24-03-986 Ind. Proy'!AH28</f>
        <v>0</v>
      </c>
      <c r="X13" s="49">
        <f>+'24-03-986 Ind. Proy'!AI28</f>
        <v>0</v>
      </c>
      <c r="Y13" s="49">
        <f>+'24-03-986 Ind. Proy'!AJ28</f>
        <v>0</v>
      </c>
    </row>
    <row r="14" spans="1:25" s="45" customFormat="1" ht="24.75" customHeight="1">
      <c r="A14" s="48" t="s">
        <v>54</v>
      </c>
      <c r="B14" s="10">
        <f>+'24-03-986 Ind. Proy'!J31</f>
        <v>150000</v>
      </c>
      <c r="C14" s="10">
        <f>+'24-03-986 Ind. Proy'!K31</f>
        <v>0</v>
      </c>
      <c r="D14" s="10">
        <f>+'24-03-986 Ind. Proy'!M31</f>
        <v>0</v>
      </c>
      <c r="E14" s="10">
        <f>+'24-03-986 Ind. Proy'!N31</f>
        <v>0</v>
      </c>
      <c r="F14" s="10">
        <f>+'24-03-986 Ind. Proy'!O31</f>
        <v>0</v>
      </c>
      <c r="G14" s="10">
        <f>+'24-03-986 Ind. Proy'!R31</f>
        <v>0</v>
      </c>
      <c r="H14" s="10">
        <f>+'24-03-986 Ind. Proy'!S31</f>
        <v>0</v>
      </c>
      <c r="I14" s="10">
        <f>+'24-03-986 Ind. Proy'!T31</f>
        <v>0</v>
      </c>
      <c r="J14" s="10">
        <f>+'24-03-986 Ind. Proy'!U31</f>
        <v>0</v>
      </c>
      <c r="K14" s="10">
        <f>+'24-03-986 Ind. Proy'!V31</f>
        <v>0</v>
      </c>
      <c r="L14" s="10">
        <f>+'24-03-986 Ind. Proy'!W31</f>
        <v>0</v>
      </c>
      <c r="M14" s="10">
        <f>+'24-03-986 Ind. Proy'!X31</f>
        <v>0</v>
      </c>
      <c r="N14" s="10">
        <f>+'24-03-986 Ind. Proy'!Y31</f>
        <v>0</v>
      </c>
      <c r="O14" s="10">
        <f>+'24-03-986 Ind. Proy'!Z31</f>
        <v>0</v>
      </c>
      <c r="P14" s="10">
        <f>+'24-03-986 Ind. Proy'!AA31</f>
        <v>0</v>
      </c>
      <c r="Q14" s="10">
        <f>+'24-03-986 Ind. Proy'!AB31</f>
        <v>0</v>
      </c>
      <c r="R14" s="10">
        <f>+'24-03-986 Ind. Proy'!AC31</f>
        <v>0</v>
      </c>
      <c r="S14" s="10">
        <f>+'24-03-986 Ind. Proy'!AD31</f>
        <v>0</v>
      </c>
      <c r="T14" s="10">
        <f>+'24-03-986 Ind. Proy'!AE31</f>
        <v>0</v>
      </c>
      <c r="U14" s="10">
        <f>+'24-03-986 Ind. Proy'!AF31</f>
        <v>0</v>
      </c>
      <c r="V14" s="10">
        <f>+'24-03-986 Ind. Proy'!AG31</f>
        <v>0</v>
      </c>
      <c r="W14" s="10">
        <f>+'24-03-986 Ind. Proy'!AH31</f>
        <v>0</v>
      </c>
      <c r="X14" s="49">
        <f>+'24-03-986 Ind. Proy'!AI31</f>
        <v>0</v>
      </c>
      <c r="Y14" s="49">
        <f>+'24-03-986 Ind. Proy'!AJ31</f>
        <v>0</v>
      </c>
    </row>
    <row r="15" spans="1:25" s="45" customFormat="1" ht="24.75" customHeight="1">
      <c r="A15" s="48" t="s">
        <v>56</v>
      </c>
      <c r="B15" s="10">
        <f>+'24-03-986 Ind. Proy'!J35</f>
        <v>150000</v>
      </c>
      <c r="C15" s="10">
        <f>+'24-03-986 Ind. Proy'!K35</f>
        <v>0</v>
      </c>
      <c r="D15" s="10">
        <f>+'24-03-986 Ind. Proy'!M35</f>
        <v>0</v>
      </c>
      <c r="E15" s="10">
        <f>+'24-03-986 Ind. Proy'!N35</f>
        <v>0</v>
      </c>
      <c r="F15" s="10">
        <f>+'24-03-986 Ind. Proy'!O35</f>
        <v>0</v>
      </c>
      <c r="G15" s="10">
        <f>+'24-03-986 Ind. Proy'!R35</f>
        <v>0</v>
      </c>
      <c r="H15" s="10">
        <f>+'24-03-986 Ind. Proy'!S35</f>
        <v>0</v>
      </c>
      <c r="I15" s="10">
        <f>+'24-03-986 Ind. Proy'!T35</f>
        <v>0</v>
      </c>
      <c r="J15" s="10">
        <f>+'24-03-986 Ind. Proy'!U35</f>
        <v>0</v>
      </c>
      <c r="K15" s="10">
        <f>+'24-03-986 Ind. Proy'!V35</f>
        <v>0</v>
      </c>
      <c r="L15" s="10">
        <f>+'24-03-986 Ind. Proy'!W35</f>
        <v>0</v>
      </c>
      <c r="M15" s="10">
        <f>+'24-03-986 Ind. Proy'!X35</f>
        <v>0</v>
      </c>
      <c r="N15" s="10">
        <f>+'24-03-986 Ind. Proy'!Y35</f>
        <v>0</v>
      </c>
      <c r="O15" s="10">
        <f>+'24-03-986 Ind. Proy'!Z35</f>
        <v>0</v>
      </c>
      <c r="P15" s="10">
        <f>+'24-03-986 Ind. Proy'!AA35</f>
        <v>0</v>
      </c>
      <c r="Q15" s="10">
        <f>+'24-03-986 Ind. Proy'!AB35</f>
        <v>0</v>
      </c>
      <c r="R15" s="10">
        <f>+'24-03-986 Ind. Proy'!AC35</f>
        <v>0</v>
      </c>
      <c r="S15" s="10">
        <f>+'24-03-986 Ind. Proy'!AD35</f>
        <v>0</v>
      </c>
      <c r="T15" s="10">
        <f>+'24-03-986 Ind. Proy'!AE35</f>
        <v>0</v>
      </c>
      <c r="U15" s="10">
        <f>+'24-03-986 Ind. Proy'!AF35</f>
        <v>0</v>
      </c>
      <c r="V15" s="10">
        <f>+'24-03-986 Ind. Proy'!AG35</f>
        <v>0</v>
      </c>
      <c r="W15" s="10">
        <f>+'24-03-986 Ind. Proy'!AH35</f>
        <v>0</v>
      </c>
      <c r="X15" s="49">
        <f>+'24-03-986 Ind. Proy'!AI35</f>
        <v>0</v>
      </c>
      <c r="Y15" s="49">
        <f>+'24-03-986 Ind. Proy'!AJ35</f>
        <v>0</v>
      </c>
    </row>
    <row r="16" spans="1:25" s="45" customFormat="1" ht="24.75" customHeight="1">
      <c r="A16" s="48" t="s">
        <v>58</v>
      </c>
      <c r="B16" s="10">
        <f>+'24-03-986 Ind. Proy'!J38</f>
        <v>150000</v>
      </c>
      <c r="C16" s="10">
        <f>+'24-03-986 Ind. Proy'!K38</f>
        <v>0</v>
      </c>
      <c r="D16" s="10">
        <f>+'24-03-986 Ind. Proy'!M38</f>
        <v>0</v>
      </c>
      <c r="E16" s="10">
        <f>+'24-03-986 Ind. Proy'!N38</f>
        <v>0</v>
      </c>
      <c r="F16" s="10">
        <f>+'24-03-986 Ind. Proy'!O38</f>
        <v>0</v>
      </c>
      <c r="G16" s="10">
        <f>+'24-03-986 Ind. Proy'!R38</f>
        <v>0</v>
      </c>
      <c r="H16" s="10">
        <f>+'24-03-986 Ind. Proy'!S38</f>
        <v>0</v>
      </c>
      <c r="I16" s="10">
        <f>+'24-03-986 Ind. Proy'!T38</f>
        <v>0</v>
      </c>
      <c r="J16" s="10">
        <f>+'24-03-986 Ind. Proy'!U38</f>
        <v>0</v>
      </c>
      <c r="K16" s="10">
        <f>+'24-03-986 Ind. Proy'!V38</f>
        <v>0</v>
      </c>
      <c r="L16" s="10">
        <f>+'24-03-986 Ind. Proy'!W38</f>
        <v>0</v>
      </c>
      <c r="M16" s="10">
        <f>+'24-03-986 Ind. Proy'!X38</f>
        <v>0</v>
      </c>
      <c r="N16" s="10">
        <f>+'24-03-986 Ind. Proy'!Y38</f>
        <v>0</v>
      </c>
      <c r="O16" s="10">
        <f>+'24-03-986 Ind. Proy'!Z38</f>
        <v>0</v>
      </c>
      <c r="P16" s="10">
        <f>+'24-03-986 Ind. Proy'!AA38</f>
        <v>0</v>
      </c>
      <c r="Q16" s="10">
        <f>+'24-03-986 Ind. Proy'!AB38</f>
        <v>0</v>
      </c>
      <c r="R16" s="10">
        <f>+'24-03-986 Ind. Proy'!AC38</f>
        <v>0</v>
      </c>
      <c r="S16" s="10">
        <f>+'24-03-986 Ind. Proy'!AD38</f>
        <v>0</v>
      </c>
      <c r="T16" s="10">
        <f>+'24-03-986 Ind. Proy'!AE38</f>
        <v>0</v>
      </c>
      <c r="U16" s="10">
        <f>+'24-03-986 Ind. Proy'!AF38</f>
        <v>0</v>
      </c>
      <c r="V16" s="10">
        <f>+'24-03-986 Ind. Proy'!AG38</f>
        <v>0</v>
      </c>
      <c r="W16" s="10">
        <f>+'24-03-986 Ind. Proy'!AH38</f>
        <v>0</v>
      </c>
      <c r="X16" s="49">
        <f>+'24-03-986 Ind. Proy'!AI38</f>
        <v>0</v>
      </c>
      <c r="Y16" s="49">
        <f>+'24-03-986 Ind. Proy'!AJ38</f>
        <v>0</v>
      </c>
    </row>
    <row r="17" spans="1:25" s="45" customFormat="1" ht="24.75" customHeight="1">
      <c r="A17" s="48" t="s">
        <v>60</v>
      </c>
      <c r="B17" s="10">
        <f>+'24-03-986 Ind. Proy'!J41</f>
        <v>150000</v>
      </c>
      <c r="C17" s="10">
        <f>+'24-03-986 Ind. Proy'!K41</f>
        <v>0</v>
      </c>
      <c r="D17" s="10">
        <f>+'24-03-986 Ind. Proy'!M41</f>
        <v>0</v>
      </c>
      <c r="E17" s="10">
        <f>+'24-03-986 Ind. Proy'!N41</f>
        <v>0</v>
      </c>
      <c r="F17" s="10">
        <f>+'24-03-986 Ind. Proy'!O41</f>
        <v>0</v>
      </c>
      <c r="G17" s="10">
        <f>+'24-03-986 Ind. Proy'!R41</f>
        <v>0</v>
      </c>
      <c r="H17" s="10">
        <f>+'24-03-986 Ind. Proy'!S41</f>
        <v>0</v>
      </c>
      <c r="I17" s="10">
        <f>+'24-03-986 Ind. Proy'!T41</f>
        <v>0</v>
      </c>
      <c r="J17" s="10">
        <f>+'24-03-986 Ind. Proy'!U41</f>
        <v>0</v>
      </c>
      <c r="K17" s="10">
        <f>+'24-03-986 Ind. Proy'!V41</f>
        <v>0</v>
      </c>
      <c r="L17" s="10">
        <f>+'24-03-986 Ind. Proy'!W41</f>
        <v>0</v>
      </c>
      <c r="M17" s="10">
        <f>+'24-03-986 Ind. Proy'!X41</f>
        <v>0</v>
      </c>
      <c r="N17" s="10">
        <f>+'24-03-986 Ind. Proy'!Y41</f>
        <v>0</v>
      </c>
      <c r="O17" s="10">
        <f>+'24-03-986 Ind. Proy'!Z41</f>
        <v>0</v>
      </c>
      <c r="P17" s="10">
        <f>+'24-03-986 Ind. Proy'!AA41</f>
        <v>0</v>
      </c>
      <c r="Q17" s="10">
        <f>+'24-03-986 Ind. Proy'!AB41</f>
        <v>0</v>
      </c>
      <c r="R17" s="10">
        <f>+'24-03-986 Ind. Proy'!AC41</f>
        <v>0</v>
      </c>
      <c r="S17" s="10">
        <f>+'24-03-986 Ind. Proy'!AD41</f>
        <v>0</v>
      </c>
      <c r="T17" s="10">
        <f>+'24-03-986 Ind. Proy'!AE41</f>
        <v>0</v>
      </c>
      <c r="U17" s="10">
        <f>+'24-03-986 Ind. Proy'!AF41</f>
        <v>0</v>
      </c>
      <c r="V17" s="10">
        <f>+'24-03-986 Ind. Proy'!AG41</f>
        <v>0</v>
      </c>
      <c r="W17" s="10">
        <f>+'24-03-986 Ind. Proy'!AH41</f>
        <v>0</v>
      </c>
      <c r="X17" s="49">
        <f>+'24-03-986 Ind. Proy'!AI39</f>
        <v>0</v>
      </c>
      <c r="Y17" s="49">
        <f>+'24-03-986 Ind. Proy'!AJ39</f>
        <v>0</v>
      </c>
    </row>
    <row r="18" spans="1:25" s="45" customFormat="1" ht="24.75" customHeight="1">
      <c r="A18" s="48" t="s">
        <v>62</v>
      </c>
      <c r="B18" s="10">
        <f>+'24-03-986 Ind. Proy'!J44</f>
        <v>1174233</v>
      </c>
      <c r="C18" s="10">
        <f>+'24-03-986 Ind. Proy'!K44</f>
        <v>1014850</v>
      </c>
      <c r="D18" s="10">
        <f>+'24-03-986 Ind. Proy'!M44</f>
        <v>0</v>
      </c>
      <c r="E18" s="10">
        <f>+'24-03-986 Ind. Proy'!N44</f>
        <v>0</v>
      </c>
      <c r="F18" s="10">
        <f>+'24-03-986 Ind. Proy'!O44</f>
        <v>0</v>
      </c>
      <c r="G18" s="10">
        <f>+'24-03-986 Ind. Proy'!R44</f>
        <v>0</v>
      </c>
      <c r="H18" s="10">
        <f>+'24-03-986 Ind. Proy'!S44</f>
        <v>0</v>
      </c>
      <c r="I18" s="10">
        <f>+'24-03-986 Ind. Proy'!T44</f>
        <v>0</v>
      </c>
      <c r="J18" s="10">
        <f>+'24-03-986 Ind. Proy'!U44</f>
        <v>0</v>
      </c>
      <c r="K18" s="10">
        <f>+'24-03-986 Ind. Proy'!V44</f>
        <v>0</v>
      </c>
      <c r="L18" s="10">
        <f>+'24-03-986 Ind. Proy'!W44</f>
        <v>0</v>
      </c>
      <c r="M18" s="10">
        <f>+'24-03-986 Ind. Proy'!X44</f>
        <v>0</v>
      </c>
      <c r="N18" s="10">
        <f>+'24-03-986 Ind. Proy'!Y44</f>
        <v>0</v>
      </c>
      <c r="O18" s="10">
        <f>+'24-03-986 Ind. Proy'!Z44</f>
        <v>0</v>
      </c>
      <c r="P18" s="10">
        <f>+'24-03-986 Ind. Proy'!AA44</f>
        <v>0</v>
      </c>
      <c r="Q18" s="10">
        <f>+'24-03-986 Ind. Proy'!AB44</f>
        <v>0</v>
      </c>
      <c r="R18" s="10">
        <f>+'24-03-986 Ind. Proy'!AC44</f>
        <v>0</v>
      </c>
      <c r="S18" s="10">
        <f>+'24-03-986 Ind. Proy'!AD44</f>
        <v>0</v>
      </c>
      <c r="T18" s="10">
        <f>+'24-03-986 Ind. Proy'!AE44</f>
        <v>0</v>
      </c>
      <c r="U18" s="10">
        <f>+'24-03-986 Ind. Proy'!AF44</f>
        <v>0</v>
      </c>
      <c r="V18" s="10">
        <f>+'24-03-986 Ind. Proy'!AG44</f>
        <v>0</v>
      </c>
      <c r="W18" s="10">
        <f>+'24-03-986 Ind. Proy'!AH44</f>
        <v>0</v>
      </c>
      <c r="X18" s="49">
        <f>+'24-03-986 Ind. Proy'!AI40</f>
        <v>0</v>
      </c>
      <c r="Y18" s="49">
        <f>+'24-03-986 Ind. Proy'!AJ44</f>
        <v>0</v>
      </c>
    </row>
    <row r="19" spans="1:25" s="45" customFormat="1" ht="24.75" customHeight="1">
      <c r="A19" s="48" t="s">
        <v>64</v>
      </c>
      <c r="B19" s="10">
        <f>+'24-03-986 Ind. Proy'!J47</f>
        <v>150000</v>
      </c>
      <c r="C19" s="10">
        <f>+'24-03-986 Ind. Proy'!K47</f>
        <v>0</v>
      </c>
      <c r="D19" s="10">
        <f>+'24-03-986 Ind. Proy'!M47</f>
        <v>0</v>
      </c>
      <c r="E19" s="10">
        <f>+'24-03-986 Ind. Proy'!N47</f>
        <v>0</v>
      </c>
      <c r="F19" s="10">
        <f>+'24-03-986 Ind. Proy'!O47</f>
        <v>0</v>
      </c>
      <c r="G19" s="10">
        <f>+'24-03-986 Ind. Proy'!R47</f>
        <v>0</v>
      </c>
      <c r="H19" s="10">
        <f>+'24-03-986 Ind. Proy'!S47</f>
        <v>0</v>
      </c>
      <c r="I19" s="10">
        <f>+'24-03-986 Ind. Proy'!T47</f>
        <v>0</v>
      </c>
      <c r="J19" s="10">
        <f>+'24-03-986 Ind. Proy'!U47</f>
        <v>0</v>
      </c>
      <c r="K19" s="10">
        <f>+'24-03-986 Ind. Proy'!V47</f>
        <v>0</v>
      </c>
      <c r="L19" s="10">
        <f>+'24-03-986 Ind. Proy'!W47</f>
        <v>0</v>
      </c>
      <c r="M19" s="10">
        <f>+'24-03-986 Ind. Proy'!X47</f>
        <v>0</v>
      </c>
      <c r="N19" s="10">
        <f>+'24-03-986 Ind. Proy'!Y47</f>
        <v>0</v>
      </c>
      <c r="O19" s="10">
        <f>+'24-03-986 Ind. Proy'!Z47</f>
        <v>0</v>
      </c>
      <c r="P19" s="10">
        <f>+'24-03-986 Ind. Proy'!AA47</f>
        <v>0</v>
      </c>
      <c r="Q19" s="10">
        <f>+'24-03-986 Ind. Proy'!AB47</f>
        <v>0</v>
      </c>
      <c r="R19" s="10">
        <f>+'24-03-986 Ind. Proy'!AC47</f>
        <v>0</v>
      </c>
      <c r="S19" s="10">
        <f>+'24-03-986 Ind. Proy'!AD47</f>
        <v>0</v>
      </c>
      <c r="T19" s="10">
        <f>+'24-03-986 Ind. Proy'!AE47</f>
        <v>0</v>
      </c>
      <c r="U19" s="10">
        <f>+'24-03-986 Ind. Proy'!AF47</f>
        <v>0</v>
      </c>
      <c r="V19" s="10">
        <f>+'24-03-986 Ind. Proy'!AG47</f>
        <v>0</v>
      </c>
      <c r="W19" s="10">
        <f>+'24-03-986 Ind. Proy'!AH47</f>
        <v>0</v>
      </c>
      <c r="X19" s="49">
        <f>+'24-03-986 Ind. Proy'!AI41</f>
        <v>0</v>
      </c>
      <c r="Y19" s="49">
        <f>+'24-03-986 Ind. Proy'!AJ47</f>
        <v>0</v>
      </c>
    </row>
    <row r="20" spans="1:25" s="45" customFormat="1" ht="24.75" customHeight="1">
      <c r="A20" s="50" t="s">
        <v>66</v>
      </c>
      <c r="B20" s="10">
        <f>+'24-03-986 Ind. Proy'!J50</f>
        <v>150000</v>
      </c>
      <c r="C20" s="10">
        <f>+'24-03-986 Ind. Proy'!K50</f>
        <v>0</v>
      </c>
      <c r="D20" s="10">
        <f>+'24-03-986 Ind. Proy'!M50</f>
        <v>0</v>
      </c>
      <c r="E20" s="10">
        <f>+'24-03-986 Ind. Proy'!N50</f>
        <v>0</v>
      </c>
      <c r="F20" s="10">
        <f>+'24-03-986 Ind. Proy'!O50</f>
        <v>0</v>
      </c>
      <c r="G20" s="10">
        <f>+'24-03-986 Ind. Proy'!R50</f>
        <v>0</v>
      </c>
      <c r="H20" s="10">
        <f>+'24-03-986 Ind. Proy'!S50</f>
        <v>0</v>
      </c>
      <c r="I20" s="10">
        <f>+'24-03-986 Ind. Proy'!T50</f>
        <v>0</v>
      </c>
      <c r="J20" s="10">
        <f>+'24-03-986 Ind. Proy'!U50</f>
        <v>0</v>
      </c>
      <c r="K20" s="10">
        <f>+'24-03-986 Ind. Proy'!V50</f>
        <v>0</v>
      </c>
      <c r="L20" s="10">
        <f>+'24-03-986 Ind. Proy'!W50</f>
        <v>0</v>
      </c>
      <c r="M20" s="10">
        <f>+'24-03-986 Ind. Proy'!X50</f>
        <v>0</v>
      </c>
      <c r="N20" s="10">
        <f>+'24-03-986 Ind. Proy'!Y50</f>
        <v>0</v>
      </c>
      <c r="O20" s="10">
        <f>+'24-03-986 Ind. Proy'!Z50</f>
        <v>0</v>
      </c>
      <c r="P20" s="10">
        <f>+'24-03-986 Ind. Proy'!AA50</f>
        <v>0</v>
      </c>
      <c r="Q20" s="10">
        <f>+'24-03-986 Ind. Proy'!AB50</f>
        <v>0</v>
      </c>
      <c r="R20" s="10">
        <f>+'24-03-986 Ind. Proy'!AC50</f>
        <v>0</v>
      </c>
      <c r="S20" s="10">
        <f>+'24-03-986 Ind. Proy'!AD50</f>
        <v>0</v>
      </c>
      <c r="T20" s="10">
        <f>+'24-03-986 Ind. Proy'!AE50</f>
        <v>0</v>
      </c>
      <c r="U20" s="10">
        <f>+'24-03-986 Ind. Proy'!AF50</f>
        <v>0</v>
      </c>
      <c r="V20" s="10">
        <f>+'24-03-986 Ind. Proy'!AG50</f>
        <v>0</v>
      </c>
      <c r="W20" s="10">
        <f>+'24-03-986 Ind. Proy'!AH50</f>
        <v>0</v>
      </c>
      <c r="X20" s="49">
        <f>+'24-03-986 Ind. Proy'!AI50</f>
        <v>0</v>
      </c>
      <c r="Y20" s="49">
        <f>+'24-03-986 Ind. Proy'!AJ50</f>
        <v>0</v>
      </c>
    </row>
    <row r="21" spans="1:25" s="45" customFormat="1" ht="24.75" customHeight="1">
      <c r="A21" s="50" t="s">
        <v>68</v>
      </c>
      <c r="B21" s="10">
        <f>+'24-03-986 Ind. Proy'!J53</f>
        <v>150000</v>
      </c>
      <c r="C21" s="10">
        <f>+'24-03-986 Ind. Proy'!K53</f>
        <v>29500</v>
      </c>
      <c r="D21" s="10">
        <f>+'24-03-986 Ind. Proy'!M53</f>
        <v>0</v>
      </c>
      <c r="E21" s="10">
        <f>+'24-03-986 Ind. Proy'!N53</f>
        <v>0</v>
      </c>
      <c r="F21" s="10">
        <f>+'24-03-986 Ind. Proy'!O53</f>
        <v>0</v>
      </c>
      <c r="G21" s="10">
        <f>+'24-03-986 Ind. Proy'!R53</f>
        <v>0</v>
      </c>
      <c r="H21" s="10">
        <f>+'24-03-986 Ind. Proy'!S53</f>
        <v>0</v>
      </c>
      <c r="I21" s="10">
        <f>+'24-03-986 Ind. Proy'!T53</f>
        <v>29500</v>
      </c>
      <c r="J21" s="10">
        <f>+'24-03-986 Ind. Proy'!U53</f>
        <v>29500</v>
      </c>
      <c r="K21" s="10">
        <f>+'24-03-986 Ind. Proy'!V53</f>
        <v>0</v>
      </c>
      <c r="L21" s="10">
        <f>+'24-03-986 Ind. Proy'!W53</f>
        <v>0</v>
      </c>
      <c r="M21" s="10">
        <f>+'24-03-986 Ind. Proy'!X53</f>
        <v>0</v>
      </c>
      <c r="N21" s="10">
        <f>+'24-03-986 Ind. Proy'!Y53</f>
        <v>0</v>
      </c>
      <c r="O21" s="10">
        <f>+'24-03-986 Ind. Proy'!Z53</f>
        <v>0</v>
      </c>
      <c r="P21" s="10">
        <f>+'24-03-986 Ind. Proy'!AA53</f>
        <v>0</v>
      </c>
      <c r="Q21" s="10">
        <f>+'24-03-986 Ind. Proy'!AB53</f>
        <v>0</v>
      </c>
      <c r="R21" s="10">
        <f>+'24-03-986 Ind. Proy'!AC53</f>
        <v>0</v>
      </c>
      <c r="S21" s="10">
        <f>+'24-03-986 Ind. Proy'!AD53</f>
        <v>0</v>
      </c>
      <c r="T21" s="10">
        <f>+'24-03-986 Ind. Proy'!AE53</f>
        <v>0</v>
      </c>
      <c r="U21" s="10">
        <f>+'24-03-986 Ind. Proy'!AF53</f>
        <v>0</v>
      </c>
      <c r="V21" s="10">
        <f>+'24-03-986 Ind. Proy'!AG53</f>
        <v>0</v>
      </c>
      <c r="W21" s="10">
        <f>+'24-03-986 Ind. Proy'!AH53</f>
        <v>29500</v>
      </c>
      <c r="X21" s="49">
        <f>+'24-03-986 Ind. Proy'!AI53</f>
        <v>0.19666666666666666</v>
      </c>
      <c r="Y21" s="49">
        <f>+'24-03-986 Ind. Proy'!AJ53</f>
        <v>7.6448981603679871E-4</v>
      </c>
    </row>
    <row r="22" spans="1:25" s="45" customFormat="1" ht="24.75" customHeight="1">
      <c r="A22" s="50" t="s">
        <v>70</v>
      </c>
      <c r="B22" s="10">
        <f>+'24-03-986 Ind. Proy'!J56</f>
        <v>150000</v>
      </c>
      <c r="C22" s="10">
        <f>+'24-03-986 Ind. Proy'!K56</f>
        <v>0</v>
      </c>
      <c r="D22" s="10">
        <f>+'24-03-986 Ind. Proy'!M56</f>
        <v>0</v>
      </c>
      <c r="E22" s="10">
        <f>+'24-03-986 Ind. Proy'!N56</f>
        <v>0</v>
      </c>
      <c r="F22" s="10">
        <f>+'24-03-986 Ind. Proy'!O56</f>
        <v>0</v>
      </c>
      <c r="G22" s="10">
        <f>+'24-03-986 Ind. Proy'!R56</f>
        <v>0</v>
      </c>
      <c r="H22" s="10">
        <f>+'24-03-986 Ind. Proy'!S56</f>
        <v>0</v>
      </c>
      <c r="I22" s="10">
        <f>+'24-03-986 Ind. Proy'!T56</f>
        <v>0</v>
      </c>
      <c r="J22" s="10">
        <f>+'24-03-986 Ind. Proy'!U56</f>
        <v>0</v>
      </c>
      <c r="K22" s="10">
        <f>+'24-03-986 Ind. Proy'!V56</f>
        <v>0</v>
      </c>
      <c r="L22" s="10">
        <f>+'24-03-986 Ind. Proy'!W56</f>
        <v>0</v>
      </c>
      <c r="M22" s="10">
        <f>+'24-03-986 Ind. Proy'!X56</f>
        <v>0</v>
      </c>
      <c r="N22" s="10">
        <f>+'24-03-986 Ind. Proy'!Y56</f>
        <v>0</v>
      </c>
      <c r="O22" s="10">
        <f>+'24-03-986 Ind. Proy'!Z56</f>
        <v>0</v>
      </c>
      <c r="P22" s="10">
        <f>+'24-03-986 Ind. Proy'!AA56</f>
        <v>0</v>
      </c>
      <c r="Q22" s="10">
        <f>+'24-03-986 Ind. Proy'!AB56</f>
        <v>0</v>
      </c>
      <c r="R22" s="10">
        <f>+'24-03-986 Ind. Proy'!AC56</f>
        <v>0</v>
      </c>
      <c r="S22" s="10">
        <f>+'24-03-986 Ind. Proy'!AD56</f>
        <v>0</v>
      </c>
      <c r="T22" s="10">
        <f>+'24-03-986 Ind. Proy'!AE56</f>
        <v>0</v>
      </c>
      <c r="U22" s="10">
        <f>+'24-03-986 Ind. Proy'!AF56</f>
        <v>0</v>
      </c>
      <c r="V22" s="10">
        <f>+'24-03-986 Ind. Proy'!AG56</f>
        <v>0</v>
      </c>
      <c r="W22" s="10">
        <f>+'24-03-986 Ind. Proy'!AH56</f>
        <v>0</v>
      </c>
      <c r="X22" s="49">
        <f>+'24-03-986 Ind. Proy'!AI56</f>
        <v>0</v>
      </c>
      <c r="Y22" s="49">
        <f>+'24-03-986 Ind. Proy'!AJ56</f>
        <v>0</v>
      </c>
    </row>
    <row r="23" spans="1:25" s="45" customFormat="1" ht="24.75" customHeight="1">
      <c r="A23" s="51" t="s">
        <v>72</v>
      </c>
      <c r="B23" s="10">
        <f>+'24-03-986 Ind. Proy'!J60</f>
        <v>5330160767</v>
      </c>
      <c r="C23" s="10">
        <f>+'24-03-986 Ind. Proy'!K60</f>
        <v>163203888</v>
      </c>
      <c r="D23" s="10">
        <f>+'24-03-986 Ind. Proy'!M60</f>
        <v>0</v>
      </c>
      <c r="E23" s="10">
        <f>+'24-03-986 Ind. Proy'!N60</f>
        <v>0</v>
      </c>
      <c r="F23" s="10">
        <f>+'24-03-986 Ind. Proy'!O60</f>
        <v>0</v>
      </c>
      <c r="G23" s="10">
        <f>+'24-03-986 Ind. Proy'!R60</f>
        <v>0</v>
      </c>
      <c r="H23" s="10">
        <f>+'24-03-986 Ind. Proy'!S60</f>
        <v>26900554</v>
      </c>
      <c r="I23" s="10">
        <f>+'24-03-986 Ind. Proy'!T60</f>
        <v>11657772</v>
      </c>
      <c r="J23" s="10">
        <f>+'24-03-986 Ind. Proy'!U60</f>
        <v>38558326</v>
      </c>
      <c r="K23" s="10">
        <f>+'24-03-986 Ind. Proy'!V60</f>
        <v>0</v>
      </c>
      <c r="L23" s="10">
        <f>+'24-03-986 Ind. Proy'!W60</f>
        <v>0</v>
      </c>
      <c r="M23" s="10">
        <f>+'24-03-986 Ind. Proy'!X60</f>
        <v>0</v>
      </c>
      <c r="N23" s="10">
        <f>+'24-03-986 Ind. Proy'!Y60</f>
        <v>0</v>
      </c>
      <c r="O23" s="10">
        <f>+'24-03-986 Ind. Proy'!Z60</f>
        <v>0</v>
      </c>
      <c r="P23" s="10">
        <f>+'24-03-986 Ind. Proy'!AA60</f>
        <v>0</v>
      </c>
      <c r="Q23" s="10">
        <f>+'24-03-986 Ind. Proy'!AB60</f>
        <v>0</v>
      </c>
      <c r="R23" s="10">
        <f>+'24-03-986 Ind. Proy'!AC60</f>
        <v>0</v>
      </c>
      <c r="S23" s="10">
        <f>+'24-03-986 Ind. Proy'!AD60</f>
        <v>0</v>
      </c>
      <c r="T23" s="10">
        <f>+'24-03-986 Ind. Proy'!AE60</f>
        <v>0</v>
      </c>
      <c r="U23" s="10">
        <f>+'24-03-986 Ind. Proy'!AF60</f>
        <v>0</v>
      </c>
      <c r="V23" s="10">
        <f>+'24-03-986 Ind. Proy'!AG60</f>
        <v>0</v>
      </c>
      <c r="W23" s="10">
        <f>+'24-03-986 Ind. Proy'!AH60</f>
        <v>38558326</v>
      </c>
      <c r="X23" s="49">
        <f>+'24-03-986 Ind. Proy'!AI60</f>
        <v>7.2339893083003511E-3</v>
      </c>
      <c r="Y23" s="49">
        <f>+'24-03-986 Ind. Proy'!AJ60</f>
        <v>0.99923551018396317</v>
      </c>
    </row>
    <row r="24" spans="1:25" ht="15" customHeight="1">
      <c r="A24" s="129" t="str">
        <f>"TOTAL ASIG."&amp;" "&amp;$A$5</f>
        <v>TOTAL ASIG. 24-03-986 "Programa de apoyo a niños(as) y adolescentes con un adulto significativo privado de libertad"</v>
      </c>
      <c r="B24" s="130">
        <f t="shared" ref="B24:W24" si="0">SUM(B8:B23)</f>
        <v>5333685000</v>
      </c>
      <c r="C24" s="130">
        <f t="shared" si="0"/>
        <v>164248238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0</v>
      </c>
      <c r="H24" s="130">
        <f t="shared" si="0"/>
        <v>26900554</v>
      </c>
      <c r="I24" s="130">
        <f t="shared" si="0"/>
        <v>11687272</v>
      </c>
      <c r="J24" s="130">
        <f t="shared" si="0"/>
        <v>38587826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38587826</v>
      </c>
      <c r="X24" s="131">
        <f>+'24-03-986 Ind. Proy'!AI61</f>
        <v>7.2347403343092061E-3</v>
      </c>
      <c r="Y24" s="131">
        <f>'24-03-986 Ind. Proy'!AJ61</f>
        <v>1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208"/>
  <sheetViews>
    <sheetView zoomScaleNormal="100" workbookViewId="0">
      <pane xSplit="5" ySplit="7" topLeftCell="F18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L8" sqref="L1:L1048576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hidden="1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customWidth="1" outlineLevel="1"/>
    <col min="19" max="20" width="12" style="13" hidden="1" customWidth="1" outlineLevel="1"/>
    <col min="21" max="21" width="12" style="13" customWidth="1" collapsed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154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08"/>
      <c r="W5" s="108"/>
      <c r="X5" s="108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25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25" t="s">
        <v>22</v>
      </c>
      <c r="D7" s="156"/>
      <c r="E7" s="153"/>
      <c r="F7" s="156"/>
      <c r="G7" s="153"/>
      <c r="H7" s="124" t="s">
        <v>23</v>
      </c>
      <c r="I7" s="124" t="s">
        <v>24</v>
      </c>
      <c r="J7" s="159"/>
      <c r="K7" s="159"/>
      <c r="L7" s="153"/>
      <c r="M7" s="126" t="s">
        <v>25</v>
      </c>
      <c r="N7" s="126" t="s">
        <v>26</v>
      </c>
      <c r="O7" s="126" t="s">
        <v>27</v>
      </c>
      <c r="P7" s="153"/>
      <c r="Q7" s="156"/>
      <c r="R7" s="126" t="s">
        <v>28</v>
      </c>
      <c r="S7" s="126" t="s">
        <v>29</v>
      </c>
      <c r="T7" s="126" t="s">
        <v>30</v>
      </c>
      <c r="U7" s="159"/>
      <c r="V7" s="126" t="s">
        <v>31</v>
      </c>
      <c r="W7" s="126" t="s">
        <v>32</v>
      </c>
      <c r="X7" s="126" t="s">
        <v>33</v>
      </c>
      <c r="Y7" s="159"/>
      <c r="Z7" s="126" t="s">
        <v>34</v>
      </c>
      <c r="AA7" s="126" t="s">
        <v>35</v>
      </c>
      <c r="AB7" s="126" t="s">
        <v>36</v>
      </c>
      <c r="AC7" s="159"/>
      <c r="AD7" s="126" t="s">
        <v>37</v>
      </c>
      <c r="AE7" s="126" t="s">
        <v>38</v>
      </c>
      <c r="AF7" s="126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>
      <c r="A8" s="179" t="s">
        <v>42</v>
      </c>
      <c r="B8" s="180"/>
      <c r="C8" s="180"/>
      <c r="D8" s="180"/>
      <c r="E8" s="181"/>
      <c r="F8" s="17"/>
      <c r="G8" s="18"/>
      <c r="H8" s="19"/>
      <c r="I8" s="19"/>
      <c r="J8" s="7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 t="str">
        <f t="shared" ref="AJ9:AJ18" si="1">IF(ISERROR(AH9/$AH$191),"-",AH9/$AH$191)</f>
        <v>-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 t="str">
        <f t="shared" si="1"/>
        <v>-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 t="str">
        <f t="shared" si="1"/>
        <v>-</v>
      </c>
    </row>
    <row r="12" spans="1:44" ht="12.75" hidden="1" customHeight="1" outlineLevel="1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 t="str">
        <f t="shared" si="1"/>
        <v>-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 t="str">
        <f t="shared" si="1"/>
        <v>-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 t="str">
        <f t="shared" si="1"/>
        <v>-</v>
      </c>
    </row>
    <row r="15" spans="1:44" ht="12.75" hidden="1" customHeight="1" outlineLevel="1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 t="str">
        <f t="shared" si="1"/>
        <v>-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 t="str">
        <f t="shared" si="1"/>
        <v>-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 t="str">
        <f t="shared" si="1"/>
        <v>-</v>
      </c>
    </row>
    <row r="18" spans="1:44" ht="12.75" hidden="1" customHeight="1" outlineLevel="1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 t="str">
        <f t="shared" si="1"/>
        <v>-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hidden="1" customHeight="1" collapsed="1">
      <c r="A19" s="175" t="s">
        <v>43</v>
      </c>
      <c r="B19" s="176"/>
      <c r="C19" s="177"/>
      <c r="D19" s="177"/>
      <c r="E19" s="177"/>
      <c r="F19" s="177"/>
      <c r="G19" s="177"/>
      <c r="H19" s="177"/>
      <c r="I19" s="178"/>
      <c r="J19" s="70">
        <f>SUM(J9:J18)</f>
        <v>0</v>
      </c>
      <c r="K19" s="70">
        <f>SUM(K9:K18)</f>
        <v>0</v>
      </c>
      <c r="L19" s="79"/>
      <c r="M19" s="70">
        <f>SUM(M9:M18)</f>
        <v>0</v>
      </c>
      <c r="N19" s="70">
        <f>SUM(N9:N18)</f>
        <v>0</v>
      </c>
      <c r="O19" s="70">
        <f>SUM(O9:O18)</f>
        <v>0</v>
      </c>
      <c r="P19" s="73"/>
      <c r="Q19" s="78"/>
      <c r="R19" s="70">
        <f t="shared" ref="R19:AH19" si="7">SUM(R9:R18)</f>
        <v>0</v>
      </c>
      <c r="S19" s="70">
        <f t="shared" si="7"/>
        <v>0</v>
      </c>
      <c r="T19" s="70">
        <f t="shared" si="7"/>
        <v>0</v>
      </c>
      <c r="U19" s="70">
        <f>SUM(U9:U18)</f>
        <v>0</v>
      </c>
      <c r="V19" s="70">
        <f t="shared" si="7"/>
        <v>0</v>
      </c>
      <c r="W19" s="70">
        <f t="shared" si="7"/>
        <v>0</v>
      </c>
      <c r="X19" s="70">
        <f t="shared" si="7"/>
        <v>0</v>
      </c>
      <c r="Y19" s="70">
        <f t="shared" si="7"/>
        <v>0</v>
      </c>
      <c r="Z19" s="70">
        <f t="shared" si="7"/>
        <v>0</v>
      </c>
      <c r="AA19" s="70">
        <f t="shared" si="7"/>
        <v>0</v>
      </c>
      <c r="AB19" s="70">
        <f t="shared" si="7"/>
        <v>0</v>
      </c>
      <c r="AC19" s="70">
        <f t="shared" si="7"/>
        <v>0</v>
      </c>
      <c r="AD19" s="70">
        <f t="shared" si="7"/>
        <v>0</v>
      </c>
      <c r="AE19" s="70">
        <f t="shared" si="7"/>
        <v>0</v>
      </c>
      <c r="AF19" s="70">
        <f t="shared" si="7"/>
        <v>0</v>
      </c>
      <c r="AG19" s="70">
        <f t="shared" si="7"/>
        <v>0</v>
      </c>
      <c r="AH19" s="70">
        <f t="shared" si="7"/>
        <v>0</v>
      </c>
      <c r="AI19" s="74">
        <f>IF(ISERROR(AH19/J19),0,AH19/J19)</f>
        <v>0</v>
      </c>
      <c r="AJ19" s="74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>
      <c r="A20" s="182" t="s">
        <v>44</v>
      </c>
      <c r="B20" s="183"/>
      <c r="C20" s="183"/>
      <c r="D20" s="183"/>
      <c r="E20" s="184"/>
      <c r="F20" s="17"/>
      <c r="G20" s="18"/>
      <c r="H20" s="19"/>
      <c r="I20" s="19"/>
      <c r="J20" s="7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 t="str">
        <f t="shared" ref="AJ21:AJ30" si="9">IF(ISERROR(AH21/$AH$191),"-",AH21/$AH$191)</f>
        <v>-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 t="str">
        <f t="shared" si="9"/>
        <v>-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 t="str">
        <f t="shared" si="9"/>
        <v>-</v>
      </c>
    </row>
    <row r="24" spans="1:44" ht="12.75" hidden="1" customHeight="1" outlineLevel="1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 t="str">
        <f t="shared" si="9"/>
        <v>-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 t="str">
        <f t="shared" si="9"/>
        <v>-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 t="str">
        <f t="shared" si="9"/>
        <v>-</v>
      </c>
    </row>
    <row r="27" spans="1:44" ht="12.75" hidden="1" customHeight="1" outlineLevel="1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 t="str">
        <f t="shared" si="9"/>
        <v>-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 t="str">
        <f t="shared" si="9"/>
        <v>-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 t="str">
        <f t="shared" si="9"/>
        <v>-</v>
      </c>
    </row>
    <row r="30" spans="1:44" ht="12.75" hidden="1" customHeight="1" outlineLevel="1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 t="str">
        <f t="shared" si="9"/>
        <v>-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hidden="1" customHeight="1" collapsed="1">
      <c r="A31" s="175" t="s">
        <v>45</v>
      </c>
      <c r="B31" s="176"/>
      <c r="C31" s="177"/>
      <c r="D31" s="177"/>
      <c r="E31" s="177"/>
      <c r="F31" s="177"/>
      <c r="G31" s="177"/>
      <c r="H31" s="177"/>
      <c r="I31" s="178"/>
      <c r="J31" s="70">
        <f>SUM(J21:J30)</f>
        <v>0</v>
      </c>
      <c r="K31" s="70">
        <f>SUM(K21:K30)</f>
        <v>0</v>
      </c>
      <c r="L31" s="79"/>
      <c r="M31" s="70">
        <f>SUM(M21:M30)</f>
        <v>0</v>
      </c>
      <c r="N31" s="70">
        <f>SUM(N21:N30)</f>
        <v>0</v>
      </c>
      <c r="O31" s="70">
        <f>SUM(O21:O30)</f>
        <v>0</v>
      </c>
      <c r="P31" s="73"/>
      <c r="Q31" s="78"/>
      <c r="R31" s="70">
        <f t="shared" ref="R31:AH31" si="15">SUM(R21:R30)</f>
        <v>0</v>
      </c>
      <c r="S31" s="70">
        <f t="shared" si="15"/>
        <v>0</v>
      </c>
      <c r="T31" s="70">
        <f t="shared" si="15"/>
        <v>0</v>
      </c>
      <c r="U31" s="70">
        <f t="shared" si="15"/>
        <v>0</v>
      </c>
      <c r="V31" s="70">
        <f t="shared" si="15"/>
        <v>0</v>
      </c>
      <c r="W31" s="70">
        <f t="shared" si="15"/>
        <v>0</v>
      </c>
      <c r="X31" s="70">
        <f t="shared" si="15"/>
        <v>0</v>
      </c>
      <c r="Y31" s="70">
        <f t="shared" si="15"/>
        <v>0</v>
      </c>
      <c r="Z31" s="70">
        <f t="shared" si="15"/>
        <v>0</v>
      </c>
      <c r="AA31" s="70">
        <f t="shared" si="15"/>
        <v>0</v>
      </c>
      <c r="AB31" s="70">
        <f t="shared" si="15"/>
        <v>0</v>
      </c>
      <c r="AC31" s="70">
        <f t="shared" si="15"/>
        <v>0</v>
      </c>
      <c r="AD31" s="70">
        <f t="shared" si="15"/>
        <v>0</v>
      </c>
      <c r="AE31" s="70">
        <f t="shared" si="15"/>
        <v>0</v>
      </c>
      <c r="AF31" s="70">
        <f t="shared" si="15"/>
        <v>0</v>
      </c>
      <c r="AG31" s="70">
        <f t="shared" si="15"/>
        <v>0</v>
      </c>
      <c r="AH31" s="70">
        <f t="shared" si="15"/>
        <v>0</v>
      </c>
      <c r="AI31" s="74">
        <f>IF(ISERROR(AH31/J31),0,AH31/J31)</f>
        <v>0</v>
      </c>
      <c r="AJ31" s="74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>
      <c r="A32" s="182" t="s">
        <v>46</v>
      </c>
      <c r="B32" s="183"/>
      <c r="C32" s="183"/>
      <c r="D32" s="183"/>
      <c r="E32" s="184"/>
      <c r="F32" s="17"/>
      <c r="G32" s="18"/>
      <c r="H32" s="19"/>
      <c r="I32" s="19"/>
      <c r="J32" s="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 t="str">
        <f t="shared" ref="AJ33:AJ42" si="17">IF(ISERROR(AH33/$AH$191),"-",AH33/$AH$191)</f>
        <v>-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 t="str">
        <f t="shared" si="17"/>
        <v>-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 t="str">
        <f t="shared" si="17"/>
        <v>-</v>
      </c>
    </row>
    <row r="36" spans="1:44" ht="12.75" hidden="1" customHeight="1" outlineLevel="1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 t="str">
        <f t="shared" si="17"/>
        <v>-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 t="str">
        <f t="shared" si="17"/>
        <v>-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 t="str">
        <f t="shared" si="17"/>
        <v>-</v>
      </c>
    </row>
    <row r="39" spans="1:44" ht="12.75" hidden="1" customHeight="1" outlineLevel="1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 t="str">
        <f t="shared" si="17"/>
        <v>-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 t="str">
        <f t="shared" si="17"/>
        <v>-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 t="str">
        <f t="shared" si="17"/>
        <v>-</v>
      </c>
    </row>
    <row r="42" spans="1:44" ht="12.75" hidden="1" customHeight="1" outlineLevel="1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 t="str">
        <f t="shared" si="17"/>
        <v>-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hidden="1" customHeight="1" collapsed="1">
      <c r="A43" s="175" t="s">
        <v>47</v>
      </c>
      <c r="B43" s="176"/>
      <c r="C43" s="177"/>
      <c r="D43" s="177"/>
      <c r="E43" s="177"/>
      <c r="F43" s="177"/>
      <c r="G43" s="177"/>
      <c r="H43" s="177"/>
      <c r="I43" s="178"/>
      <c r="J43" s="70">
        <f>SUM(J33:J42)</f>
        <v>0</v>
      </c>
      <c r="K43" s="70">
        <f>SUM(K33:K42)</f>
        <v>0</v>
      </c>
      <c r="L43" s="79"/>
      <c r="M43" s="70">
        <f>SUM(M33:M42)</f>
        <v>0</v>
      </c>
      <c r="N43" s="70">
        <f>SUM(N33:N42)</f>
        <v>0</v>
      </c>
      <c r="O43" s="70">
        <f>SUM(O33:O42)</f>
        <v>0</v>
      </c>
      <c r="P43" s="73"/>
      <c r="Q43" s="78"/>
      <c r="R43" s="70">
        <f t="shared" ref="R43:AH43" si="23">SUM(R33:R42)</f>
        <v>0</v>
      </c>
      <c r="S43" s="70">
        <f t="shared" si="23"/>
        <v>0</v>
      </c>
      <c r="T43" s="70">
        <f t="shared" si="23"/>
        <v>0</v>
      </c>
      <c r="U43" s="70">
        <f t="shared" si="23"/>
        <v>0</v>
      </c>
      <c r="V43" s="70">
        <f t="shared" si="23"/>
        <v>0</v>
      </c>
      <c r="W43" s="70">
        <f t="shared" si="23"/>
        <v>0</v>
      </c>
      <c r="X43" s="70">
        <f t="shared" si="23"/>
        <v>0</v>
      </c>
      <c r="Y43" s="70">
        <f t="shared" si="23"/>
        <v>0</v>
      </c>
      <c r="Z43" s="70">
        <f t="shared" si="23"/>
        <v>0</v>
      </c>
      <c r="AA43" s="70">
        <f t="shared" si="23"/>
        <v>0</v>
      </c>
      <c r="AB43" s="70">
        <f t="shared" si="23"/>
        <v>0</v>
      </c>
      <c r="AC43" s="70">
        <f t="shared" si="23"/>
        <v>0</v>
      </c>
      <c r="AD43" s="70">
        <f t="shared" si="23"/>
        <v>0</v>
      </c>
      <c r="AE43" s="70">
        <f t="shared" si="23"/>
        <v>0</v>
      </c>
      <c r="AF43" s="70">
        <f t="shared" si="23"/>
        <v>0</v>
      </c>
      <c r="AG43" s="70">
        <f t="shared" si="23"/>
        <v>0</v>
      </c>
      <c r="AH43" s="70">
        <f t="shared" si="23"/>
        <v>0</v>
      </c>
      <c r="AI43" s="74">
        <f>IF(ISERROR(AH43/J43),0,AH43/J43)</f>
        <v>0</v>
      </c>
      <c r="AJ43" s="74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>
      <c r="A44" s="182" t="s">
        <v>48</v>
      </c>
      <c r="B44" s="183"/>
      <c r="C44" s="183"/>
      <c r="D44" s="183"/>
      <c r="E44" s="184"/>
      <c r="F44" s="17"/>
      <c r="G44" s="18"/>
      <c r="H44" s="19"/>
      <c r="I44" s="19"/>
      <c r="J44" s="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 t="str">
        <f t="shared" ref="AJ45:AJ54" si="25">IF(ISERROR(AH45/$AH$191),"-",AH45/$AH$191)</f>
        <v>-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 t="str">
        <f t="shared" si="25"/>
        <v>-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 t="str">
        <f t="shared" si="25"/>
        <v>-</v>
      </c>
    </row>
    <row r="48" spans="1:44" ht="12.75" hidden="1" customHeight="1" outlineLevel="1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 t="str">
        <f t="shared" si="25"/>
        <v>-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 t="str">
        <f t="shared" si="25"/>
        <v>-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 t="str">
        <f t="shared" si="25"/>
        <v>-</v>
      </c>
    </row>
    <row r="51" spans="1:44" ht="12.75" hidden="1" customHeight="1" outlineLevel="1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 t="str">
        <f t="shared" si="25"/>
        <v>-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 t="str">
        <f t="shared" si="25"/>
        <v>-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 t="str">
        <f t="shared" si="25"/>
        <v>-</v>
      </c>
    </row>
    <row r="54" spans="1:44" ht="12.75" hidden="1" customHeight="1" outlineLevel="1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 t="str">
        <f t="shared" si="25"/>
        <v>-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hidden="1" customHeight="1" collapsed="1">
      <c r="A55" s="175" t="s">
        <v>49</v>
      </c>
      <c r="B55" s="176"/>
      <c r="C55" s="177"/>
      <c r="D55" s="177"/>
      <c r="E55" s="177"/>
      <c r="F55" s="177"/>
      <c r="G55" s="177"/>
      <c r="H55" s="177"/>
      <c r="I55" s="178"/>
      <c r="J55" s="70">
        <f>SUM(J45:J54)</f>
        <v>0</v>
      </c>
      <c r="K55" s="70">
        <f>SUM(K45:K54)</f>
        <v>0</v>
      </c>
      <c r="L55" s="79"/>
      <c r="M55" s="70">
        <f>SUM(M45:M54)</f>
        <v>0</v>
      </c>
      <c r="N55" s="70">
        <f>SUM(N45:N54)</f>
        <v>0</v>
      </c>
      <c r="O55" s="70">
        <f>SUM(O45:O54)</f>
        <v>0</v>
      </c>
      <c r="P55" s="73"/>
      <c r="Q55" s="78"/>
      <c r="R55" s="70">
        <f t="shared" ref="R55:AH55" si="31">SUM(R45:R54)</f>
        <v>0</v>
      </c>
      <c r="S55" s="70">
        <f t="shared" si="31"/>
        <v>0</v>
      </c>
      <c r="T55" s="70">
        <f t="shared" si="31"/>
        <v>0</v>
      </c>
      <c r="U55" s="70">
        <f t="shared" si="31"/>
        <v>0</v>
      </c>
      <c r="V55" s="70">
        <f t="shared" si="31"/>
        <v>0</v>
      </c>
      <c r="W55" s="70">
        <f t="shared" si="31"/>
        <v>0</v>
      </c>
      <c r="X55" s="70">
        <f t="shared" si="31"/>
        <v>0</v>
      </c>
      <c r="Y55" s="70">
        <f t="shared" si="31"/>
        <v>0</v>
      </c>
      <c r="Z55" s="70">
        <f t="shared" si="31"/>
        <v>0</v>
      </c>
      <c r="AA55" s="70">
        <f t="shared" si="31"/>
        <v>0</v>
      </c>
      <c r="AB55" s="70">
        <f t="shared" si="31"/>
        <v>0</v>
      </c>
      <c r="AC55" s="70">
        <f t="shared" si="31"/>
        <v>0</v>
      </c>
      <c r="AD55" s="70">
        <f t="shared" si="31"/>
        <v>0</v>
      </c>
      <c r="AE55" s="70">
        <f t="shared" si="31"/>
        <v>0</v>
      </c>
      <c r="AF55" s="70">
        <f t="shared" si="31"/>
        <v>0</v>
      </c>
      <c r="AG55" s="70">
        <f t="shared" si="31"/>
        <v>0</v>
      </c>
      <c r="AH55" s="70">
        <f t="shared" si="31"/>
        <v>0</v>
      </c>
      <c r="AI55" s="74">
        <f>IF(ISERROR(AH55/J55),0,AH55/J55)</f>
        <v>0</v>
      </c>
      <c r="AJ55" s="74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>
      <c r="A56" s="182" t="s">
        <v>50</v>
      </c>
      <c r="B56" s="183"/>
      <c r="C56" s="183"/>
      <c r="D56" s="183"/>
      <c r="E56" s="184"/>
      <c r="F56" s="17"/>
      <c r="G56" s="18"/>
      <c r="H56" s="19"/>
      <c r="I56" s="19"/>
      <c r="J56" s="7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6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 t="str">
        <f t="shared" ref="AJ57:AJ66" si="33">IF(ISERROR(AH57/$AH$191),"-",AH57/$AH$191)</f>
        <v>-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6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 t="str">
        <f t="shared" si="33"/>
        <v>-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 t="str">
        <f t="shared" si="33"/>
        <v>-</v>
      </c>
    </row>
    <row r="60" spans="1:44" ht="12.75" hidden="1" customHeight="1" outlineLevel="1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 t="str">
        <f t="shared" si="33"/>
        <v>-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 t="str">
        <f t="shared" si="33"/>
        <v>-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 t="str">
        <f t="shared" si="33"/>
        <v>-</v>
      </c>
    </row>
    <row r="63" spans="1:44" ht="12.75" hidden="1" customHeight="1" outlineLevel="1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 t="str">
        <f t="shared" si="33"/>
        <v>-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 t="str">
        <f t="shared" si="33"/>
        <v>-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 t="str">
        <f t="shared" si="33"/>
        <v>-</v>
      </c>
    </row>
    <row r="66" spans="1:44" ht="12.75" hidden="1" customHeight="1" outlineLevel="1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 t="str">
        <f t="shared" si="33"/>
        <v>-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hidden="1" customHeight="1" collapsed="1">
      <c r="A67" s="175" t="s">
        <v>51</v>
      </c>
      <c r="B67" s="176"/>
      <c r="C67" s="177"/>
      <c r="D67" s="177"/>
      <c r="E67" s="177"/>
      <c r="F67" s="177"/>
      <c r="G67" s="177"/>
      <c r="H67" s="177"/>
      <c r="I67" s="178"/>
      <c r="J67" s="70">
        <f>SUM(J57:J66)</f>
        <v>0</v>
      </c>
      <c r="K67" s="70">
        <f>SUM(K57:K66)</f>
        <v>0</v>
      </c>
      <c r="L67" s="79"/>
      <c r="M67" s="70">
        <f>SUM(M57:M66)</f>
        <v>0</v>
      </c>
      <c r="N67" s="70">
        <f>SUM(N57:N66)</f>
        <v>0</v>
      </c>
      <c r="O67" s="70">
        <f>SUM(O57:O66)</f>
        <v>0</v>
      </c>
      <c r="P67" s="73"/>
      <c r="Q67" s="78"/>
      <c r="R67" s="70">
        <f t="shared" ref="R67:AH67" si="39">SUM(R57:R66)</f>
        <v>0</v>
      </c>
      <c r="S67" s="70">
        <f t="shared" si="39"/>
        <v>0</v>
      </c>
      <c r="T67" s="70">
        <f t="shared" si="39"/>
        <v>0</v>
      </c>
      <c r="U67" s="70">
        <f t="shared" si="39"/>
        <v>0</v>
      </c>
      <c r="V67" s="70">
        <f t="shared" si="39"/>
        <v>0</v>
      </c>
      <c r="W67" s="70">
        <f t="shared" si="39"/>
        <v>0</v>
      </c>
      <c r="X67" s="70">
        <f t="shared" si="39"/>
        <v>0</v>
      </c>
      <c r="Y67" s="70">
        <f t="shared" si="39"/>
        <v>0</v>
      </c>
      <c r="Z67" s="70">
        <f t="shared" si="39"/>
        <v>0</v>
      </c>
      <c r="AA67" s="70">
        <f t="shared" si="39"/>
        <v>0</v>
      </c>
      <c r="AB67" s="70">
        <f t="shared" si="39"/>
        <v>0</v>
      </c>
      <c r="AC67" s="70">
        <f t="shared" si="39"/>
        <v>0</v>
      </c>
      <c r="AD67" s="70">
        <f t="shared" si="39"/>
        <v>0</v>
      </c>
      <c r="AE67" s="70">
        <f t="shared" si="39"/>
        <v>0</v>
      </c>
      <c r="AF67" s="70">
        <f t="shared" si="39"/>
        <v>0</v>
      </c>
      <c r="AG67" s="70">
        <f t="shared" si="39"/>
        <v>0</v>
      </c>
      <c r="AH67" s="70">
        <f t="shared" si="39"/>
        <v>0</v>
      </c>
      <c r="AI67" s="74">
        <f>IF(ISERROR(AH67/J67),0,AH67/J67)</f>
        <v>0</v>
      </c>
      <c r="AJ67" s="74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>
      <c r="A68" s="182" t="s">
        <v>52</v>
      </c>
      <c r="B68" s="183"/>
      <c r="C68" s="183"/>
      <c r="D68" s="183"/>
      <c r="E68" s="184"/>
      <c r="F68" s="17"/>
      <c r="G68" s="18"/>
      <c r="H68" s="19"/>
      <c r="I68" s="19"/>
      <c r="J68" s="7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 t="str">
        <f t="shared" ref="AJ69:AJ78" si="41">IF(ISERROR(AH69/$AH$191),"-",AH69/$AH$191)</f>
        <v>-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 t="str">
        <f t="shared" si="41"/>
        <v>-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 t="str">
        <f t="shared" si="41"/>
        <v>-</v>
      </c>
    </row>
    <row r="72" spans="1:44" ht="12.75" hidden="1" customHeight="1" outlineLevel="1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 t="str">
        <f t="shared" si="41"/>
        <v>-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 t="str">
        <f t="shared" si="41"/>
        <v>-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 t="str">
        <f t="shared" si="41"/>
        <v>-</v>
      </c>
    </row>
    <row r="75" spans="1:44" ht="12.75" hidden="1" customHeight="1" outlineLevel="1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 t="str">
        <f t="shared" si="41"/>
        <v>-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 t="str">
        <f t="shared" si="41"/>
        <v>-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 t="str">
        <f t="shared" si="41"/>
        <v>-</v>
      </c>
    </row>
    <row r="78" spans="1:44" ht="12.75" hidden="1" customHeight="1" outlineLevel="1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 t="str">
        <f t="shared" si="41"/>
        <v>-</v>
      </c>
      <c r="AK78" s="12"/>
      <c r="AL78" s="12"/>
      <c r="AM78" s="12"/>
      <c r="AN78" s="12"/>
      <c r="AO78" s="12"/>
      <c r="AP78" s="12"/>
      <c r="AQ78" s="12"/>
      <c r="AR78" s="12"/>
    </row>
    <row r="79" spans="1:44" s="75" customFormat="1" ht="12.75" hidden="1" customHeight="1" collapsed="1">
      <c r="A79" s="175" t="s">
        <v>53</v>
      </c>
      <c r="B79" s="176"/>
      <c r="C79" s="177"/>
      <c r="D79" s="177"/>
      <c r="E79" s="177"/>
      <c r="F79" s="177"/>
      <c r="G79" s="177"/>
      <c r="H79" s="177"/>
      <c r="I79" s="178"/>
      <c r="J79" s="70">
        <f>SUM(J69:J78)</f>
        <v>0</v>
      </c>
      <c r="K79" s="70">
        <f>SUM(K69:K78)</f>
        <v>0</v>
      </c>
      <c r="L79" s="79"/>
      <c r="M79" s="70">
        <f>SUM(M69:M78)</f>
        <v>0</v>
      </c>
      <c r="N79" s="70">
        <f>SUM(N69:N78)</f>
        <v>0</v>
      </c>
      <c r="O79" s="70">
        <f>SUM(O69:O78)</f>
        <v>0</v>
      </c>
      <c r="P79" s="73"/>
      <c r="Q79" s="78"/>
      <c r="R79" s="70">
        <f t="shared" ref="R79:AH79" si="47">SUM(R69:R78)</f>
        <v>0</v>
      </c>
      <c r="S79" s="70">
        <f t="shared" si="47"/>
        <v>0</v>
      </c>
      <c r="T79" s="70">
        <f t="shared" si="47"/>
        <v>0</v>
      </c>
      <c r="U79" s="70">
        <f t="shared" si="47"/>
        <v>0</v>
      </c>
      <c r="V79" s="70">
        <f t="shared" si="47"/>
        <v>0</v>
      </c>
      <c r="W79" s="70">
        <f t="shared" si="47"/>
        <v>0</v>
      </c>
      <c r="X79" s="70">
        <f t="shared" si="47"/>
        <v>0</v>
      </c>
      <c r="Y79" s="70">
        <f t="shared" si="47"/>
        <v>0</v>
      </c>
      <c r="Z79" s="70">
        <f t="shared" si="47"/>
        <v>0</v>
      </c>
      <c r="AA79" s="70">
        <f t="shared" si="47"/>
        <v>0</v>
      </c>
      <c r="AB79" s="70">
        <f t="shared" si="47"/>
        <v>0</v>
      </c>
      <c r="AC79" s="70">
        <f t="shared" si="47"/>
        <v>0</v>
      </c>
      <c r="AD79" s="70">
        <f t="shared" si="47"/>
        <v>0</v>
      </c>
      <c r="AE79" s="70">
        <f t="shared" si="47"/>
        <v>0</v>
      </c>
      <c r="AF79" s="70">
        <f t="shared" si="47"/>
        <v>0</v>
      </c>
      <c r="AG79" s="70">
        <f t="shared" si="47"/>
        <v>0</v>
      </c>
      <c r="AH79" s="70">
        <f t="shared" si="47"/>
        <v>0</v>
      </c>
      <c r="AI79" s="74">
        <f>IF(ISERROR(AH79/J79),0,AH79/J79)</f>
        <v>0</v>
      </c>
      <c r="AJ79" s="74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>
      <c r="A80" s="182" t="s">
        <v>54</v>
      </c>
      <c r="B80" s="183"/>
      <c r="C80" s="183"/>
      <c r="D80" s="183"/>
      <c r="E80" s="184"/>
      <c r="F80" s="17"/>
      <c r="G80" s="18"/>
      <c r="H80" s="19"/>
      <c r="I80" s="19"/>
      <c r="J80" s="7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 t="str">
        <f t="shared" ref="AJ81:AJ90" si="49">IF(ISERROR(AH81/$AH$191),"-",AH81/$AH$191)</f>
        <v>-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 t="str">
        <f t="shared" si="49"/>
        <v>-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 t="str">
        <f t="shared" si="49"/>
        <v>-</v>
      </c>
    </row>
    <row r="84" spans="1:44" ht="12.75" hidden="1" customHeight="1" outlineLevel="1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 t="str">
        <f t="shared" si="49"/>
        <v>-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 t="str">
        <f t="shared" si="49"/>
        <v>-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 t="str">
        <f t="shared" si="49"/>
        <v>-</v>
      </c>
    </row>
    <row r="87" spans="1:44" ht="12.75" hidden="1" customHeight="1" outlineLevel="1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 t="str">
        <f t="shared" si="49"/>
        <v>-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 t="str">
        <f t="shared" si="49"/>
        <v>-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 t="str">
        <f t="shared" si="49"/>
        <v>-</v>
      </c>
    </row>
    <row r="90" spans="1:44" ht="12.75" hidden="1" customHeight="1" outlineLevel="1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 t="str">
        <f t="shared" si="49"/>
        <v>-</v>
      </c>
      <c r="AK90" s="12"/>
      <c r="AL90" s="12"/>
      <c r="AM90" s="12"/>
      <c r="AN90" s="12"/>
      <c r="AO90" s="12"/>
      <c r="AP90" s="12"/>
      <c r="AQ90" s="12"/>
      <c r="AR90" s="12"/>
    </row>
    <row r="91" spans="1:44" s="75" customFormat="1" ht="12.75" hidden="1" customHeight="1" collapsed="1">
      <c r="A91" s="175" t="s">
        <v>55</v>
      </c>
      <c r="B91" s="176"/>
      <c r="C91" s="177"/>
      <c r="D91" s="177"/>
      <c r="E91" s="177"/>
      <c r="F91" s="177"/>
      <c r="G91" s="177"/>
      <c r="H91" s="177"/>
      <c r="I91" s="178"/>
      <c r="J91" s="70">
        <f>SUM(J81:J90)</f>
        <v>0</v>
      </c>
      <c r="K91" s="70">
        <f>SUM(K81:K90)</f>
        <v>0</v>
      </c>
      <c r="L91" s="79"/>
      <c r="M91" s="70">
        <f>SUM(M81:M90)</f>
        <v>0</v>
      </c>
      <c r="N91" s="70">
        <f>SUM(N81:N90)</f>
        <v>0</v>
      </c>
      <c r="O91" s="70">
        <f>SUM(O81:O90)</f>
        <v>0</v>
      </c>
      <c r="P91" s="73"/>
      <c r="Q91" s="78"/>
      <c r="R91" s="70">
        <f t="shared" ref="R91:AH91" si="55">SUM(R81:R90)</f>
        <v>0</v>
      </c>
      <c r="S91" s="70">
        <f t="shared" si="55"/>
        <v>0</v>
      </c>
      <c r="T91" s="70">
        <f t="shared" si="55"/>
        <v>0</v>
      </c>
      <c r="U91" s="70">
        <f t="shared" si="55"/>
        <v>0</v>
      </c>
      <c r="V91" s="70">
        <f t="shared" si="55"/>
        <v>0</v>
      </c>
      <c r="W91" s="70">
        <f t="shared" si="55"/>
        <v>0</v>
      </c>
      <c r="X91" s="70">
        <f t="shared" si="55"/>
        <v>0</v>
      </c>
      <c r="Y91" s="70">
        <f t="shared" si="55"/>
        <v>0</v>
      </c>
      <c r="Z91" s="70">
        <f t="shared" si="55"/>
        <v>0</v>
      </c>
      <c r="AA91" s="70">
        <f t="shared" si="55"/>
        <v>0</v>
      </c>
      <c r="AB91" s="70">
        <f t="shared" si="55"/>
        <v>0</v>
      </c>
      <c r="AC91" s="70">
        <f t="shared" si="55"/>
        <v>0</v>
      </c>
      <c r="AD91" s="70">
        <f t="shared" si="55"/>
        <v>0</v>
      </c>
      <c r="AE91" s="70">
        <f t="shared" si="55"/>
        <v>0</v>
      </c>
      <c r="AF91" s="70">
        <f t="shared" si="55"/>
        <v>0</v>
      </c>
      <c r="AG91" s="70">
        <f t="shared" si="55"/>
        <v>0</v>
      </c>
      <c r="AH91" s="70">
        <f t="shared" si="55"/>
        <v>0</v>
      </c>
      <c r="AI91" s="74">
        <f>IF(ISERROR(AH91/J91),0,AH91/J91)</f>
        <v>0</v>
      </c>
      <c r="AJ91" s="74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>
      <c r="A92" s="182" t="s">
        <v>56</v>
      </c>
      <c r="B92" s="183"/>
      <c r="C92" s="183"/>
      <c r="D92" s="183"/>
      <c r="E92" s="184"/>
      <c r="F92" s="17"/>
      <c r="G92" s="18"/>
      <c r="H92" s="19"/>
      <c r="I92" s="19"/>
      <c r="J92" s="7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 t="str">
        <f t="shared" ref="AJ93:AJ102" si="57">IF(ISERROR(AH93/$AH$191),"-",AH93/$AH$191)</f>
        <v>-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 t="str">
        <f t="shared" si="57"/>
        <v>-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 t="str">
        <f t="shared" si="57"/>
        <v>-</v>
      </c>
    </row>
    <row r="96" spans="1:44" ht="12.75" hidden="1" customHeight="1" outlineLevel="1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 t="str">
        <f t="shared" si="57"/>
        <v>-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 t="str">
        <f t="shared" si="57"/>
        <v>-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 t="str">
        <f t="shared" si="57"/>
        <v>-</v>
      </c>
    </row>
    <row r="99" spans="1:44" ht="12.75" hidden="1" customHeight="1" outlineLevel="1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 t="str">
        <f t="shared" si="57"/>
        <v>-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 t="str">
        <f t="shared" si="57"/>
        <v>-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 t="str">
        <f t="shared" si="57"/>
        <v>-</v>
      </c>
    </row>
    <row r="102" spans="1:44" ht="12.75" hidden="1" customHeight="1" outlineLevel="1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 t="str">
        <f t="shared" si="57"/>
        <v>-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5" customFormat="1" ht="12.75" hidden="1" customHeight="1" collapsed="1">
      <c r="A103" s="175" t="s">
        <v>57</v>
      </c>
      <c r="B103" s="176"/>
      <c r="C103" s="177"/>
      <c r="D103" s="177"/>
      <c r="E103" s="177"/>
      <c r="F103" s="177"/>
      <c r="G103" s="177"/>
      <c r="H103" s="177"/>
      <c r="I103" s="178"/>
      <c r="J103" s="70">
        <f>SUM(J93:J102)</f>
        <v>0</v>
      </c>
      <c r="K103" s="70">
        <f>SUM(K93:K102)</f>
        <v>0</v>
      </c>
      <c r="L103" s="79"/>
      <c r="M103" s="70">
        <f>SUM(M93:M102)</f>
        <v>0</v>
      </c>
      <c r="N103" s="70">
        <f>SUM(N93:N102)</f>
        <v>0</v>
      </c>
      <c r="O103" s="70">
        <f>SUM(O93:O102)</f>
        <v>0</v>
      </c>
      <c r="P103" s="73"/>
      <c r="Q103" s="78"/>
      <c r="R103" s="70">
        <f t="shared" ref="R103:AH103" si="63">SUM(R93:R102)</f>
        <v>0</v>
      </c>
      <c r="S103" s="70">
        <f t="shared" si="63"/>
        <v>0</v>
      </c>
      <c r="T103" s="70">
        <f t="shared" si="63"/>
        <v>0</v>
      </c>
      <c r="U103" s="70">
        <f t="shared" si="63"/>
        <v>0</v>
      </c>
      <c r="V103" s="70">
        <f t="shared" si="63"/>
        <v>0</v>
      </c>
      <c r="W103" s="70">
        <f t="shared" si="63"/>
        <v>0</v>
      </c>
      <c r="X103" s="70">
        <f t="shared" si="63"/>
        <v>0</v>
      </c>
      <c r="Y103" s="70">
        <f t="shared" si="63"/>
        <v>0</v>
      </c>
      <c r="Z103" s="70">
        <f t="shared" si="63"/>
        <v>0</v>
      </c>
      <c r="AA103" s="70">
        <f t="shared" si="63"/>
        <v>0</v>
      </c>
      <c r="AB103" s="70">
        <f t="shared" si="63"/>
        <v>0</v>
      </c>
      <c r="AC103" s="70">
        <f t="shared" si="63"/>
        <v>0</v>
      </c>
      <c r="AD103" s="70">
        <f t="shared" si="63"/>
        <v>0</v>
      </c>
      <c r="AE103" s="70">
        <f t="shared" si="63"/>
        <v>0</v>
      </c>
      <c r="AF103" s="70">
        <f t="shared" si="63"/>
        <v>0</v>
      </c>
      <c r="AG103" s="70">
        <f t="shared" si="63"/>
        <v>0</v>
      </c>
      <c r="AH103" s="70">
        <f t="shared" si="63"/>
        <v>0</v>
      </c>
      <c r="AI103" s="74">
        <f>IF(ISERROR(AH103/J103),0,AH103/J103)</f>
        <v>0</v>
      </c>
      <c r="AJ103" s="74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>
      <c r="A104" s="182" t="s">
        <v>58</v>
      </c>
      <c r="B104" s="183"/>
      <c r="C104" s="183"/>
      <c r="D104" s="183"/>
      <c r="E104" s="184"/>
      <c r="F104" s="17"/>
      <c r="G104" s="18"/>
      <c r="H104" s="19"/>
      <c r="I104" s="19"/>
      <c r="J104" s="7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6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 t="str">
        <f t="shared" ref="AJ105:AJ114" si="66">IF(ISERROR(AH105/$AH$191),"-",AH105/$AH$191)</f>
        <v>-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 t="str">
        <f t="shared" si="66"/>
        <v>-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 t="str">
        <f t="shared" si="66"/>
        <v>-</v>
      </c>
    </row>
    <row r="108" spans="1:44" ht="12.75" hidden="1" customHeight="1" outlineLevel="1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 t="str">
        <f t="shared" si="66"/>
        <v>-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 t="str">
        <f t="shared" si="66"/>
        <v>-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 t="str">
        <f t="shared" si="66"/>
        <v>-</v>
      </c>
    </row>
    <row r="111" spans="1:44" ht="12.75" hidden="1" customHeight="1" outlineLevel="1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 t="str">
        <f t="shared" si="66"/>
        <v>-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 t="str">
        <f t="shared" si="66"/>
        <v>-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 t="str">
        <f t="shared" si="66"/>
        <v>-</v>
      </c>
    </row>
    <row r="114" spans="1:44" ht="12.75" hidden="1" customHeight="1" outlineLevel="1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 t="str">
        <f t="shared" si="66"/>
        <v>-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5" customFormat="1" ht="12.75" hidden="1" customHeight="1" collapsed="1">
      <c r="A115" s="175" t="s">
        <v>59</v>
      </c>
      <c r="B115" s="176"/>
      <c r="C115" s="177"/>
      <c r="D115" s="177"/>
      <c r="E115" s="177"/>
      <c r="F115" s="177"/>
      <c r="G115" s="177"/>
      <c r="H115" s="177"/>
      <c r="I115" s="178"/>
      <c r="J115" s="70">
        <f>SUM(J105:J114)</f>
        <v>0</v>
      </c>
      <c r="K115" s="70">
        <f>SUM(K105:K114)</f>
        <v>0</v>
      </c>
      <c r="L115" s="79"/>
      <c r="M115" s="70">
        <f>SUM(M105:M114)</f>
        <v>0</v>
      </c>
      <c r="N115" s="70">
        <f>SUM(N105:N114)</f>
        <v>0</v>
      </c>
      <c r="O115" s="70">
        <f>SUM(O105:O114)</f>
        <v>0</v>
      </c>
      <c r="P115" s="73"/>
      <c r="Q115" s="78"/>
      <c r="R115" s="70">
        <f t="shared" ref="R115:AH115" si="71">SUM(R105:R114)</f>
        <v>0</v>
      </c>
      <c r="S115" s="70">
        <f t="shared" si="71"/>
        <v>0</v>
      </c>
      <c r="T115" s="70">
        <f t="shared" si="71"/>
        <v>0</v>
      </c>
      <c r="U115" s="70">
        <f t="shared" si="71"/>
        <v>0</v>
      </c>
      <c r="V115" s="70">
        <f t="shared" si="71"/>
        <v>0</v>
      </c>
      <c r="W115" s="70">
        <f t="shared" si="71"/>
        <v>0</v>
      </c>
      <c r="X115" s="70">
        <f t="shared" si="71"/>
        <v>0</v>
      </c>
      <c r="Y115" s="70">
        <f t="shared" si="71"/>
        <v>0</v>
      </c>
      <c r="Z115" s="70">
        <f t="shared" si="71"/>
        <v>0</v>
      </c>
      <c r="AA115" s="70">
        <f t="shared" si="71"/>
        <v>0</v>
      </c>
      <c r="AB115" s="70">
        <f t="shared" si="71"/>
        <v>0</v>
      </c>
      <c r="AC115" s="70">
        <f t="shared" si="71"/>
        <v>0</v>
      </c>
      <c r="AD115" s="70">
        <f t="shared" si="71"/>
        <v>0</v>
      </c>
      <c r="AE115" s="70">
        <f t="shared" si="71"/>
        <v>0</v>
      </c>
      <c r="AF115" s="70">
        <f t="shared" si="71"/>
        <v>0</v>
      </c>
      <c r="AG115" s="70">
        <f t="shared" si="71"/>
        <v>0</v>
      </c>
      <c r="AH115" s="70">
        <f t="shared" si="71"/>
        <v>0</v>
      </c>
      <c r="AI115" s="74">
        <f>IF(ISERROR(AH115/J115),0,AH115/J115)</f>
        <v>0</v>
      </c>
      <c r="AJ115" s="74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>
      <c r="A116" s="182" t="s">
        <v>60</v>
      </c>
      <c r="B116" s="183"/>
      <c r="C116" s="183"/>
      <c r="D116" s="183"/>
      <c r="E116" s="184"/>
      <c r="F116" s="17"/>
      <c r="G116" s="18"/>
      <c r="H116" s="19"/>
      <c r="I116" s="19"/>
      <c r="J116" s="7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6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 t="str">
        <f t="shared" ref="AJ117:AJ126" si="74">IF(ISERROR(AH117/$AH$191),"-",AH117/$AH$191)</f>
        <v>-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 t="str">
        <f t="shared" si="74"/>
        <v>-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 t="str">
        <f t="shared" si="74"/>
        <v>-</v>
      </c>
    </row>
    <row r="120" spans="1:44" ht="12.75" hidden="1" customHeight="1" outlineLevel="1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 t="str">
        <f t="shared" si="74"/>
        <v>-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 t="str">
        <f t="shared" si="74"/>
        <v>-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 t="str">
        <f t="shared" si="74"/>
        <v>-</v>
      </c>
    </row>
    <row r="123" spans="1:44" ht="12.75" hidden="1" customHeight="1" outlineLevel="1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 t="str">
        <f t="shared" si="74"/>
        <v>-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 t="str">
        <f t="shared" si="74"/>
        <v>-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 t="str">
        <f t="shared" si="74"/>
        <v>-</v>
      </c>
    </row>
    <row r="126" spans="1:44" ht="12.75" hidden="1" customHeight="1" outlineLevel="1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 t="str">
        <f t="shared" si="74"/>
        <v>-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5" customFormat="1" ht="12.75" hidden="1" customHeight="1" collapsed="1">
      <c r="A127" s="175" t="s">
        <v>61</v>
      </c>
      <c r="B127" s="176"/>
      <c r="C127" s="177"/>
      <c r="D127" s="177"/>
      <c r="E127" s="177"/>
      <c r="F127" s="177"/>
      <c r="G127" s="177"/>
      <c r="H127" s="177"/>
      <c r="I127" s="178"/>
      <c r="J127" s="70">
        <f>SUM(J117:J126)</f>
        <v>0</v>
      </c>
      <c r="K127" s="70">
        <f>SUM(K117:K126)</f>
        <v>0</v>
      </c>
      <c r="L127" s="79"/>
      <c r="M127" s="70">
        <f>SUM(M117:M126)</f>
        <v>0</v>
      </c>
      <c r="N127" s="70">
        <f>SUM(N117:N126)</f>
        <v>0</v>
      </c>
      <c r="O127" s="70">
        <f>SUM(O117:O126)</f>
        <v>0</v>
      </c>
      <c r="P127" s="73"/>
      <c r="Q127" s="78"/>
      <c r="R127" s="70">
        <f t="shared" ref="R127:AH127" si="79">SUM(R117:R126)</f>
        <v>0</v>
      </c>
      <c r="S127" s="70">
        <f t="shared" si="79"/>
        <v>0</v>
      </c>
      <c r="T127" s="70">
        <f t="shared" si="79"/>
        <v>0</v>
      </c>
      <c r="U127" s="70">
        <f t="shared" si="79"/>
        <v>0</v>
      </c>
      <c r="V127" s="70">
        <f t="shared" si="79"/>
        <v>0</v>
      </c>
      <c r="W127" s="70">
        <f t="shared" si="79"/>
        <v>0</v>
      </c>
      <c r="X127" s="70">
        <f t="shared" si="79"/>
        <v>0</v>
      </c>
      <c r="Y127" s="70">
        <f t="shared" si="79"/>
        <v>0</v>
      </c>
      <c r="Z127" s="70">
        <f t="shared" si="79"/>
        <v>0</v>
      </c>
      <c r="AA127" s="70">
        <f t="shared" si="79"/>
        <v>0</v>
      </c>
      <c r="AB127" s="70">
        <f t="shared" si="79"/>
        <v>0</v>
      </c>
      <c r="AC127" s="70">
        <f t="shared" si="79"/>
        <v>0</v>
      </c>
      <c r="AD127" s="70">
        <f t="shared" si="79"/>
        <v>0</v>
      </c>
      <c r="AE127" s="70">
        <f t="shared" si="79"/>
        <v>0</v>
      </c>
      <c r="AF127" s="70">
        <f t="shared" si="79"/>
        <v>0</v>
      </c>
      <c r="AG127" s="70">
        <f t="shared" si="79"/>
        <v>0</v>
      </c>
      <c r="AH127" s="70">
        <f t="shared" si="79"/>
        <v>0</v>
      </c>
      <c r="AI127" s="74">
        <f>IF(ISERROR(AH127/J127),0,AH127/J127)</f>
        <v>0</v>
      </c>
      <c r="AJ127" s="74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>
      <c r="A128" s="182" t="s">
        <v>62</v>
      </c>
      <c r="B128" s="183"/>
      <c r="C128" s="183"/>
      <c r="D128" s="183"/>
      <c r="E128" s="184"/>
      <c r="F128" s="17"/>
      <c r="G128" s="18"/>
      <c r="H128" s="19"/>
      <c r="I128" s="19"/>
      <c r="J128" s="7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 t="str">
        <f t="shared" ref="AJ129:AJ138" si="81">IF(ISERROR(AH129/$AH$191),"-",AH129/$AH$191)</f>
        <v>-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 t="str">
        <f t="shared" si="81"/>
        <v>-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 t="str">
        <f t="shared" si="81"/>
        <v>-</v>
      </c>
    </row>
    <row r="132" spans="1:44" ht="12.75" hidden="1" customHeight="1" outlineLevel="1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 t="str">
        <f t="shared" si="81"/>
        <v>-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 t="str">
        <f t="shared" si="81"/>
        <v>-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 t="str">
        <f t="shared" si="81"/>
        <v>-</v>
      </c>
    </row>
    <row r="135" spans="1:44" ht="12.75" hidden="1" customHeight="1" outlineLevel="1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 t="str">
        <f t="shared" si="81"/>
        <v>-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 t="str">
        <f t="shared" si="81"/>
        <v>-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 t="str">
        <f t="shared" si="81"/>
        <v>-</v>
      </c>
    </row>
    <row r="138" spans="1:44" ht="12.75" hidden="1" customHeight="1" outlineLevel="1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 t="str">
        <f t="shared" si="81"/>
        <v>-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5" customFormat="1" ht="12.75" hidden="1" customHeight="1" collapsed="1">
      <c r="A139" s="185" t="s">
        <v>63</v>
      </c>
      <c r="B139" s="185"/>
      <c r="C139" s="185"/>
      <c r="D139" s="185"/>
      <c r="E139" s="185"/>
      <c r="F139" s="185"/>
      <c r="G139" s="185"/>
      <c r="H139" s="185"/>
      <c r="I139" s="185"/>
      <c r="J139" s="70">
        <v>0</v>
      </c>
      <c r="K139" s="70">
        <v>0</v>
      </c>
      <c r="L139" s="79"/>
      <c r="M139" s="70">
        <f>SUM(M129:M138)</f>
        <v>0</v>
      </c>
      <c r="N139" s="70">
        <f>SUM(N129:N138)</f>
        <v>0</v>
      </c>
      <c r="O139" s="70">
        <f>SUM(O129:O138)</f>
        <v>0</v>
      </c>
      <c r="P139" s="73"/>
      <c r="Q139" s="78"/>
      <c r="R139" s="70">
        <f t="shared" ref="R139:AH139" si="87">SUM(R129:R138)</f>
        <v>0</v>
      </c>
      <c r="S139" s="70">
        <f t="shared" si="87"/>
        <v>0</v>
      </c>
      <c r="T139" s="70">
        <f t="shared" si="87"/>
        <v>0</v>
      </c>
      <c r="U139" s="70">
        <f t="shared" si="87"/>
        <v>0</v>
      </c>
      <c r="V139" s="70">
        <f t="shared" si="87"/>
        <v>0</v>
      </c>
      <c r="W139" s="70">
        <f t="shared" si="87"/>
        <v>0</v>
      </c>
      <c r="X139" s="70">
        <f t="shared" si="87"/>
        <v>0</v>
      </c>
      <c r="Y139" s="70">
        <f t="shared" si="87"/>
        <v>0</v>
      </c>
      <c r="Z139" s="70">
        <f t="shared" si="87"/>
        <v>0</v>
      </c>
      <c r="AA139" s="70">
        <f t="shared" si="87"/>
        <v>0</v>
      </c>
      <c r="AB139" s="70">
        <f t="shared" si="87"/>
        <v>0</v>
      </c>
      <c r="AC139" s="70">
        <f t="shared" si="87"/>
        <v>0</v>
      </c>
      <c r="AD139" s="70">
        <f t="shared" si="87"/>
        <v>0</v>
      </c>
      <c r="AE139" s="70">
        <f t="shared" si="87"/>
        <v>0</v>
      </c>
      <c r="AF139" s="70">
        <f t="shared" si="87"/>
        <v>0</v>
      </c>
      <c r="AG139" s="70">
        <f t="shared" si="87"/>
        <v>0</v>
      </c>
      <c r="AH139" s="70">
        <f t="shared" si="87"/>
        <v>0</v>
      </c>
      <c r="AI139" s="74">
        <f>IF(ISERROR(AH139/J139),0,AH139/J139)</f>
        <v>0</v>
      </c>
      <c r="AJ139" s="74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>
      <c r="A140" s="186" t="s">
        <v>64</v>
      </c>
      <c r="B140" s="187"/>
      <c r="C140" s="187"/>
      <c r="D140" s="187"/>
      <c r="E140" s="188"/>
      <c r="F140" s="42"/>
      <c r="G140" s="43"/>
      <c r="H140" s="44"/>
      <c r="I140" s="44"/>
      <c r="J140" s="7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 t="str">
        <f t="shared" ref="AJ141:AJ150" si="89">IF(ISERROR(AH141/$AH$191),"-",AH141/$AH$191)</f>
        <v>-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 t="str">
        <f t="shared" si="89"/>
        <v>-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 t="str">
        <f t="shared" si="89"/>
        <v>-</v>
      </c>
    </row>
    <row r="144" spans="1:44" ht="12.75" hidden="1" customHeight="1" outlineLevel="1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 t="str">
        <f t="shared" si="89"/>
        <v>-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 t="str">
        <f t="shared" si="89"/>
        <v>-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 t="str">
        <f t="shared" si="89"/>
        <v>-</v>
      </c>
    </row>
    <row r="147" spans="1:44" ht="12.75" hidden="1" customHeight="1" outlineLevel="1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 t="str">
        <f t="shared" si="89"/>
        <v>-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 t="str">
        <f t="shared" si="89"/>
        <v>-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 t="str">
        <f t="shared" si="89"/>
        <v>-</v>
      </c>
    </row>
    <row r="150" spans="1:44" ht="12.75" hidden="1" customHeight="1" outlineLevel="1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 t="str">
        <f t="shared" si="89"/>
        <v>-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5" customFormat="1" ht="12.75" hidden="1" customHeight="1" collapsed="1">
      <c r="A151" s="175" t="s">
        <v>65</v>
      </c>
      <c r="B151" s="177"/>
      <c r="C151" s="177"/>
      <c r="D151" s="177"/>
      <c r="E151" s="177"/>
      <c r="F151" s="177"/>
      <c r="G151" s="177"/>
      <c r="H151" s="177"/>
      <c r="I151" s="178"/>
      <c r="J151" s="70">
        <f>SUM(J141:J150)</f>
        <v>0</v>
      </c>
      <c r="K151" s="70">
        <f>SUM(K141:K150)</f>
        <v>0</v>
      </c>
      <c r="L151" s="79"/>
      <c r="M151" s="70">
        <f>SUM(M141:M150)</f>
        <v>0</v>
      </c>
      <c r="N151" s="70">
        <f>SUM(N141:N150)</f>
        <v>0</v>
      </c>
      <c r="O151" s="70">
        <f>SUM(O141:O150)</f>
        <v>0</v>
      </c>
      <c r="P151" s="73"/>
      <c r="Q151" s="78"/>
      <c r="R151" s="70">
        <f t="shared" ref="R151:AH151" si="95">SUM(R141:R150)</f>
        <v>0</v>
      </c>
      <c r="S151" s="70">
        <f t="shared" si="95"/>
        <v>0</v>
      </c>
      <c r="T151" s="70">
        <f t="shared" si="95"/>
        <v>0</v>
      </c>
      <c r="U151" s="70">
        <f t="shared" si="95"/>
        <v>0</v>
      </c>
      <c r="V151" s="70">
        <f t="shared" si="95"/>
        <v>0</v>
      </c>
      <c r="W151" s="70">
        <f t="shared" si="95"/>
        <v>0</v>
      </c>
      <c r="X151" s="70">
        <f t="shared" si="95"/>
        <v>0</v>
      </c>
      <c r="Y151" s="70">
        <f t="shared" si="95"/>
        <v>0</v>
      </c>
      <c r="Z151" s="70">
        <f t="shared" si="95"/>
        <v>0</v>
      </c>
      <c r="AA151" s="70">
        <f t="shared" si="95"/>
        <v>0</v>
      </c>
      <c r="AB151" s="70">
        <f t="shared" si="95"/>
        <v>0</v>
      </c>
      <c r="AC151" s="70">
        <f t="shared" si="95"/>
        <v>0</v>
      </c>
      <c r="AD151" s="70">
        <f t="shared" si="95"/>
        <v>0</v>
      </c>
      <c r="AE151" s="70">
        <f t="shared" si="95"/>
        <v>0</v>
      </c>
      <c r="AF151" s="70">
        <f t="shared" si="95"/>
        <v>0</v>
      </c>
      <c r="AG151" s="70">
        <f t="shared" si="95"/>
        <v>0</v>
      </c>
      <c r="AH151" s="70">
        <f t="shared" si="95"/>
        <v>0</v>
      </c>
      <c r="AI151" s="74">
        <f>IF(ISERROR(AH151/J151),0,AH151/J151)</f>
        <v>0</v>
      </c>
      <c r="AJ151" s="74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>
      <c r="A152" s="182" t="s">
        <v>66</v>
      </c>
      <c r="B152" s="183"/>
      <c r="C152" s="183"/>
      <c r="D152" s="183"/>
      <c r="E152" s="184"/>
      <c r="F152" s="17"/>
      <c r="G152" s="18"/>
      <c r="H152" s="19"/>
      <c r="I152" s="19"/>
      <c r="J152" s="7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 t="str">
        <f t="shared" ref="AJ153:AJ162" si="97">IF(ISERROR(AH153/$AH$191),"-",AH153/$AH$191)</f>
        <v>-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 t="str">
        <f t="shared" si="97"/>
        <v>-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 t="str">
        <f t="shared" si="97"/>
        <v>-</v>
      </c>
    </row>
    <row r="156" spans="1:44" ht="12.75" hidden="1" customHeight="1" outlineLevel="1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 t="str">
        <f t="shared" si="97"/>
        <v>-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 t="str">
        <f t="shared" si="97"/>
        <v>-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 t="str">
        <f t="shared" si="97"/>
        <v>-</v>
      </c>
    </row>
    <row r="159" spans="1:44" ht="12.75" hidden="1" customHeight="1" outlineLevel="1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 t="str">
        <f t="shared" si="97"/>
        <v>-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 t="str">
        <f t="shared" si="97"/>
        <v>-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 t="str">
        <f t="shared" si="97"/>
        <v>-</v>
      </c>
    </row>
    <row r="162" spans="1:44" ht="12.75" hidden="1" customHeight="1" outlineLevel="1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 t="str">
        <f t="shared" si="97"/>
        <v>-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5" customFormat="1" ht="12.75" hidden="1" customHeight="1" collapsed="1">
      <c r="A163" s="175" t="s">
        <v>67</v>
      </c>
      <c r="B163" s="177"/>
      <c r="C163" s="177"/>
      <c r="D163" s="177"/>
      <c r="E163" s="177"/>
      <c r="F163" s="177"/>
      <c r="G163" s="177"/>
      <c r="H163" s="177"/>
      <c r="I163" s="178"/>
      <c r="J163" s="70">
        <f>SUM(J153:J162)</f>
        <v>0</v>
      </c>
      <c r="K163" s="70">
        <f>SUM(K153:K162)</f>
        <v>0</v>
      </c>
      <c r="L163" s="79"/>
      <c r="M163" s="70">
        <f>SUM(M153:M162)</f>
        <v>0</v>
      </c>
      <c r="N163" s="70">
        <f>SUM(N153:N162)</f>
        <v>0</v>
      </c>
      <c r="O163" s="70">
        <f>SUM(O153:O162)</f>
        <v>0</v>
      </c>
      <c r="P163" s="73"/>
      <c r="Q163" s="78"/>
      <c r="R163" s="70">
        <f t="shared" ref="R163:AH163" si="103">SUM(R153:R162)</f>
        <v>0</v>
      </c>
      <c r="S163" s="70">
        <f t="shared" si="103"/>
        <v>0</v>
      </c>
      <c r="T163" s="70">
        <f t="shared" si="103"/>
        <v>0</v>
      </c>
      <c r="U163" s="70">
        <f t="shared" si="103"/>
        <v>0</v>
      </c>
      <c r="V163" s="70">
        <f t="shared" si="103"/>
        <v>0</v>
      </c>
      <c r="W163" s="70">
        <f t="shared" si="103"/>
        <v>0</v>
      </c>
      <c r="X163" s="70">
        <f t="shared" si="103"/>
        <v>0</v>
      </c>
      <c r="Y163" s="70">
        <f t="shared" si="103"/>
        <v>0</v>
      </c>
      <c r="Z163" s="70">
        <f t="shared" si="103"/>
        <v>0</v>
      </c>
      <c r="AA163" s="70">
        <f t="shared" si="103"/>
        <v>0</v>
      </c>
      <c r="AB163" s="70">
        <f t="shared" si="103"/>
        <v>0</v>
      </c>
      <c r="AC163" s="70">
        <f t="shared" si="103"/>
        <v>0</v>
      </c>
      <c r="AD163" s="70">
        <f t="shared" si="103"/>
        <v>0</v>
      </c>
      <c r="AE163" s="70">
        <f t="shared" si="103"/>
        <v>0</v>
      </c>
      <c r="AF163" s="70">
        <f t="shared" si="103"/>
        <v>0</v>
      </c>
      <c r="AG163" s="70">
        <f t="shared" si="103"/>
        <v>0</v>
      </c>
      <c r="AH163" s="70">
        <f t="shared" si="103"/>
        <v>0</v>
      </c>
      <c r="AI163" s="74">
        <f>IF(ISERROR(AH163/J163),0,AH163/J163)</f>
        <v>0</v>
      </c>
      <c r="AJ163" s="74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>
      <c r="A164" s="182" t="s">
        <v>68</v>
      </c>
      <c r="B164" s="183"/>
      <c r="C164" s="183"/>
      <c r="D164" s="183"/>
      <c r="E164" s="184"/>
      <c r="F164" s="17"/>
      <c r="G164" s="18"/>
      <c r="H164" s="19"/>
      <c r="I164" s="19"/>
      <c r="J164" s="7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 t="str">
        <f t="shared" ref="AJ165:AJ174" si="105">IF(ISERROR(AH165/$AH$191),"-",AH165/$AH$191)</f>
        <v>-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 t="str">
        <f t="shared" si="105"/>
        <v>-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 t="str">
        <f t="shared" si="105"/>
        <v>-</v>
      </c>
    </row>
    <row r="168" spans="1:44" ht="12.75" hidden="1" customHeight="1" outlineLevel="1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 t="str">
        <f t="shared" si="105"/>
        <v>-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 t="str">
        <f t="shared" si="105"/>
        <v>-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 t="str">
        <f t="shared" si="105"/>
        <v>-</v>
      </c>
    </row>
    <row r="171" spans="1:44" ht="12.75" hidden="1" customHeight="1" outlineLevel="1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 t="str">
        <f t="shared" si="105"/>
        <v>-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 t="str">
        <f t="shared" si="105"/>
        <v>-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 t="str">
        <f t="shared" si="105"/>
        <v>-</v>
      </c>
    </row>
    <row r="174" spans="1:44" ht="12.75" hidden="1" customHeight="1" outlineLevel="1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 t="str">
        <f t="shared" si="105"/>
        <v>-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5" customFormat="1" ht="12.75" hidden="1" customHeight="1" collapsed="1">
      <c r="A175" s="175" t="s">
        <v>69</v>
      </c>
      <c r="B175" s="177"/>
      <c r="C175" s="177"/>
      <c r="D175" s="177"/>
      <c r="E175" s="177"/>
      <c r="F175" s="177"/>
      <c r="G175" s="177"/>
      <c r="H175" s="177"/>
      <c r="I175" s="178"/>
      <c r="J175" s="70">
        <f>SUM(J165:J174)</f>
        <v>0</v>
      </c>
      <c r="K175" s="70">
        <f>SUM(K165:K174)</f>
        <v>0</v>
      </c>
      <c r="L175" s="79"/>
      <c r="M175" s="70">
        <f>SUM(M165:M174)</f>
        <v>0</v>
      </c>
      <c r="N175" s="70">
        <f>SUM(N165:N174)</f>
        <v>0</v>
      </c>
      <c r="O175" s="70">
        <f>SUM(O165:O174)</f>
        <v>0</v>
      </c>
      <c r="P175" s="73"/>
      <c r="Q175" s="78"/>
      <c r="R175" s="70">
        <f t="shared" ref="R175:AH175" si="111">SUM(R165:R174)</f>
        <v>0</v>
      </c>
      <c r="S175" s="70">
        <f t="shared" si="111"/>
        <v>0</v>
      </c>
      <c r="T175" s="70">
        <f t="shared" si="111"/>
        <v>0</v>
      </c>
      <c r="U175" s="70">
        <f t="shared" si="111"/>
        <v>0</v>
      </c>
      <c r="V175" s="70">
        <f t="shared" si="111"/>
        <v>0</v>
      </c>
      <c r="W175" s="70">
        <f t="shared" si="111"/>
        <v>0</v>
      </c>
      <c r="X175" s="70">
        <f t="shared" si="111"/>
        <v>0</v>
      </c>
      <c r="Y175" s="70">
        <f t="shared" si="111"/>
        <v>0</v>
      </c>
      <c r="Z175" s="70">
        <f t="shared" si="111"/>
        <v>0</v>
      </c>
      <c r="AA175" s="70">
        <f t="shared" si="111"/>
        <v>0</v>
      </c>
      <c r="AB175" s="70">
        <f t="shared" si="111"/>
        <v>0</v>
      </c>
      <c r="AC175" s="70">
        <f t="shared" si="111"/>
        <v>0</v>
      </c>
      <c r="AD175" s="70">
        <f t="shared" si="111"/>
        <v>0</v>
      </c>
      <c r="AE175" s="70">
        <f t="shared" si="111"/>
        <v>0</v>
      </c>
      <c r="AF175" s="70">
        <f t="shared" si="111"/>
        <v>0</v>
      </c>
      <c r="AG175" s="70">
        <f t="shared" si="111"/>
        <v>0</v>
      </c>
      <c r="AH175" s="70">
        <f t="shared" si="111"/>
        <v>0</v>
      </c>
      <c r="AI175" s="74">
        <f>IF(ISERROR(AH175/J175),0,AH175/J175)</f>
        <v>0</v>
      </c>
      <c r="AJ175" s="74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>
      <c r="A176" s="182" t="s">
        <v>70</v>
      </c>
      <c r="B176" s="183"/>
      <c r="C176" s="183"/>
      <c r="D176" s="183"/>
      <c r="E176" s="184"/>
      <c r="F176" s="17"/>
      <c r="G176" s="18"/>
      <c r="H176" s="19"/>
      <c r="I176" s="19"/>
      <c r="J176" s="7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 t="str">
        <f t="shared" ref="AJ177:AJ186" si="113">IF(ISERROR(AH177/$AH$191),"-",AH177/$AH$191)</f>
        <v>-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 t="str">
        <f t="shared" si="113"/>
        <v>-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 t="str">
        <f t="shared" si="113"/>
        <v>-</v>
      </c>
    </row>
    <row r="180" spans="1:44" ht="12.75" hidden="1" customHeight="1" outlineLevel="1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 t="str">
        <f t="shared" si="113"/>
        <v>-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 t="str">
        <f t="shared" si="113"/>
        <v>-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 t="str">
        <f t="shared" si="113"/>
        <v>-</v>
      </c>
    </row>
    <row r="183" spans="1:44" ht="12.75" hidden="1" customHeight="1" outlineLevel="1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 t="str">
        <f t="shared" si="113"/>
        <v>-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 t="str">
        <f t="shared" si="113"/>
        <v>-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 t="str">
        <f t="shared" si="113"/>
        <v>-</v>
      </c>
    </row>
    <row r="186" spans="1:44" ht="12.75" hidden="1" customHeight="1" outlineLevel="1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 t="str">
        <f t="shared" si="113"/>
        <v>-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5" customFormat="1" ht="12.75" hidden="1" customHeight="1" collapsed="1">
      <c r="A187" s="175" t="s">
        <v>71</v>
      </c>
      <c r="B187" s="177"/>
      <c r="C187" s="177"/>
      <c r="D187" s="177"/>
      <c r="E187" s="177"/>
      <c r="F187" s="177"/>
      <c r="G187" s="177"/>
      <c r="H187" s="177"/>
      <c r="I187" s="178"/>
      <c r="J187" s="70">
        <f>SUM(J177:J186)</f>
        <v>0</v>
      </c>
      <c r="K187" s="70">
        <f>SUM(K177:K186)</f>
        <v>0</v>
      </c>
      <c r="L187" s="79"/>
      <c r="M187" s="70">
        <f>SUM(M177:M186)</f>
        <v>0</v>
      </c>
      <c r="N187" s="70">
        <f>SUM(N177:N186)</f>
        <v>0</v>
      </c>
      <c r="O187" s="70">
        <f>SUM(O177:O186)</f>
        <v>0</v>
      </c>
      <c r="P187" s="73"/>
      <c r="Q187" s="78"/>
      <c r="R187" s="70">
        <f t="shared" ref="R187:AH187" si="119">SUM(R177:R186)</f>
        <v>0</v>
      </c>
      <c r="S187" s="70">
        <f t="shared" si="119"/>
        <v>0</v>
      </c>
      <c r="T187" s="70">
        <f t="shared" si="119"/>
        <v>0</v>
      </c>
      <c r="U187" s="70">
        <f t="shared" si="119"/>
        <v>0</v>
      </c>
      <c r="V187" s="70">
        <f t="shared" si="119"/>
        <v>0</v>
      </c>
      <c r="W187" s="70">
        <f t="shared" si="119"/>
        <v>0</v>
      </c>
      <c r="X187" s="70">
        <f t="shared" si="119"/>
        <v>0</v>
      </c>
      <c r="Y187" s="70">
        <f t="shared" si="119"/>
        <v>0</v>
      </c>
      <c r="Z187" s="70">
        <f t="shared" si="119"/>
        <v>0</v>
      </c>
      <c r="AA187" s="70">
        <f t="shared" si="119"/>
        <v>0</v>
      </c>
      <c r="AB187" s="70">
        <f t="shared" si="119"/>
        <v>0</v>
      </c>
      <c r="AC187" s="70">
        <f t="shared" si="119"/>
        <v>0</v>
      </c>
      <c r="AD187" s="70">
        <f t="shared" si="119"/>
        <v>0</v>
      </c>
      <c r="AE187" s="70">
        <f t="shared" si="119"/>
        <v>0</v>
      </c>
      <c r="AF187" s="70">
        <f t="shared" si="119"/>
        <v>0</v>
      </c>
      <c r="AG187" s="70">
        <f t="shared" si="119"/>
        <v>0</v>
      </c>
      <c r="AH187" s="70">
        <f t="shared" si="119"/>
        <v>0</v>
      </c>
      <c r="AI187" s="74">
        <f>IF(ISERROR(AH187/J187),0,AH187/J187)</f>
        <v>0</v>
      </c>
      <c r="AJ187" s="74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136" t="s">
        <v>72</v>
      </c>
      <c r="B188" s="137"/>
      <c r="C188" s="137"/>
      <c r="D188" s="137"/>
      <c r="E188" s="138"/>
      <c r="F188" s="17"/>
      <c r="G188" s="18"/>
      <c r="H188" s="19"/>
      <c r="I188" s="19"/>
      <c r="J188" s="160">
        <v>368601000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outlineLevel="1">
      <c r="A189" s="25">
        <v>1</v>
      </c>
      <c r="B189" s="26"/>
      <c r="C189" s="35"/>
      <c r="D189" s="36"/>
      <c r="E189" s="37"/>
      <c r="F189" s="29"/>
      <c r="G189" s="29"/>
      <c r="H189" s="28"/>
      <c r="I189" s="28"/>
      <c r="J189" s="161"/>
      <c r="K189" s="52">
        <v>125609226</v>
      </c>
      <c r="L189" s="92"/>
      <c r="M189" s="31"/>
      <c r="N189" s="31"/>
      <c r="O189" s="31"/>
      <c r="P189" s="37"/>
      <c r="Q189" s="37"/>
      <c r="R189" s="31"/>
      <c r="S189" s="31"/>
      <c r="T189" s="31"/>
      <c r="U189" s="32">
        <f>SUM(R189:T189)</f>
        <v>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 t="shared" ref="AH189" si="120">SUM(U189,Y189,AC189,AG189)</f>
        <v>0</v>
      </c>
      <c r="AI189" s="33">
        <f t="shared" ref="AI189" si="121">IF(ISERROR(AH189/J189),0,AH189/J189)</f>
        <v>0</v>
      </c>
      <c r="AJ189" s="34" t="str">
        <f>IF(ISERROR(AH189/$AH$191),"-",AH189/$AH$191)</f>
        <v>-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5" customFormat="1">
      <c r="A190" s="139" t="s">
        <v>73</v>
      </c>
      <c r="B190" s="140"/>
      <c r="C190" s="140"/>
      <c r="D190" s="140"/>
      <c r="E190" s="140"/>
      <c r="F190" s="140"/>
      <c r="G190" s="140"/>
      <c r="H190" s="140"/>
      <c r="I190" s="141"/>
      <c r="J190" s="114">
        <f>J188</f>
        <v>368601000</v>
      </c>
      <c r="K190" s="114">
        <f>SUM(K189:K189)</f>
        <v>125609226</v>
      </c>
      <c r="L190" s="127"/>
      <c r="M190" s="114">
        <f>SUM(M189:M189)</f>
        <v>0</v>
      </c>
      <c r="N190" s="114">
        <f>SUM(N189:N189)</f>
        <v>0</v>
      </c>
      <c r="O190" s="114">
        <f>SUM(O189:O189)</f>
        <v>0</v>
      </c>
      <c r="P190" s="116"/>
      <c r="Q190" s="117"/>
      <c r="R190" s="114">
        <f t="shared" ref="R190:AH190" si="122">SUM(R189:R189)</f>
        <v>0</v>
      </c>
      <c r="S190" s="114">
        <f t="shared" si="122"/>
        <v>0</v>
      </c>
      <c r="T190" s="114">
        <f t="shared" si="122"/>
        <v>0</v>
      </c>
      <c r="U190" s="114">
        <f t="shared" si="122"/>
        <v>0</v>
      </c>
      <c r="V190" s="114">
        <f t="shared" si="122"/>
        <v>0</v>
      </c>
      <c r="W190" s="114">
        <f t="shared" si="122"/>
        <v>0</v>
      </c>
      <c r="X190" s="114">
        <f t="shared" si="122"/>
        <v>0</v>
      </c>
      <c r="Y190" s="114">
        <f t="shared" si="122"/>
        <v>0</v>
      </c>
      <c r="Z190" s="114">
        <f t="shared" si="122"/>
        <v>0</v>
      </c>
      <c r="AA190" s="114">
        <f t="shared" si="122"/>
        <v>0</v>
      </c>
      <c r="AB190" s="114">
        <f t="shared" si="122"/>
        <v>0</v>
      </c>
      <c r="AC190" s="114">
        <f t="shared" si="122"/>
        <v>0</v>
      </c>
      <c r="AD190" s="114">
        <f t="shared" si="122"/>
        <v>0</v>
      </c>
      <c r="AE190" s="114">
        <f t="shared" si="122"/>
        <v>0</v>
      </c>
      <c r="AF190" s="114">
        <f t="shared" si="122"/>
        <v>0</v>
      </c>
      <c r="AG190" s="114">
        <f t="shared" si="122"/>
        <v>0</v>
      </c>
      <c r="AH190" s="114">
        <f t="shared" si="122"/>
        <v>0</v>
      </c>
      <c r="AI190" s="118">
        <f>IF(ISERROR(AH190/J190),0,AH190/J190)</f>
        <v>0</v>
      </c>
      <c r="AJ190" s="118">
        <f>IF(ISERROR(AH190/$AH$191),0,AH190/$AH$191)</f>
        <v>0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1" customFormat="1" ht="15" customHeight="1">
      <c r="A191" s="142" t="str">
        <f>"TOTAL ASIG."&amp;" "&amp;$A$5</f>
        <v>TOTAL ASIG. 24-03-997 "Centro para niños(as) con cuidadores principales temporeras(os)"</v>
      </c>
      <c r="B191" s="143"/>
      <c r="C191" s="143"/>
      <c r="D191" s="143"/>
      <c r="E191" s="143"/>
      <c r="F191" s="143"/>
      <c r="G191" s="143"/>
      <c r="H191" s="143"/>
      <c r="I191" s="144"/>
      <c r="J191" s="119">
        <f>SUM(J19,J31,J43,J55,J67,J79,J91,J103,J115,J127,J139,J151,J163,J175,J187,J190)</f>
        <v>368601000</v>
      </c>
      <c r="K191" s="119">
        <f>+K19+K31+K43+K55+K67+K79+K91+K103+K115+K127+K139+K151+K187+K163+K175+K190</f>
        <v>125609226</v>
      </c>
      <c r="L191" s="120"/>
      <c r="M191" s="119">
        <f>+M19+M31+M43+M55+M67+M79+M91+M103+M115+M127+M139+M151+M187+M163+M175+M190</f>
        <v>0</v>
      </c>
      <c r="N191" s="119">
        <f>+N19+N31+N43+N55+N67+N79+N91+N103+N115+N127+N139+N151+N187+N163+N175+N190</f>
        <v>0</v>
      </c>
      <c r="O191" s="119">
        <f>+O19+O31+O43+O55+O67+O79+O91+O103+O115+O127+O139+O151+O187+O163+O175+O190</f>
        <v>0</v>
      </c>
      <c r="P191" s="121"/>
      <c r="Q191" s="128"/>
      <c r="R191" s="119">
        <f t="shared" ref="R191:AH191" si="123">+R19+R31+R43+R55+R67+R79+R91+R103+R115+R127+R139+R151+R187+R163+R175+R190</f>
        <v>0</v>
      </c>
      <c r="S191" s="119">
        <f t="shared" si="123"/>
        <v>0</v>
      </c>
      <c r="T191" s="119">
        <f t="shared" si="123"/>
        <v>0</v>
      </c>
      <c r="U191" s="119">
        <f t="shared" si="123"/>
        <v>0</v>
      </c>
      <c r="V191" s="119">
        <f t="shared" si="123"/>
        <v>0</v>
      </c>
      <c r="W191" s="119">
        <f t="shared" si="123"/>
        <v>0</v>
      </c>
      <c r="X191" s="119">
        <f t="shared" si="123"/>
        <v>0</v>
      </c>
      <c r="Y191" s="119">
        <f t="shared" si="123"/>
        <v>0</v>
      </c>
      <c r="Z191" s="119">
        <f t="shared" si="123"/>
        <v>0</v>
      </c>
      <c r="AA191" s="119">
        <f t="shared" si="123"/>
        <v>0</v>
      </c>
      <c r="AB191" s="119">
        <f t="shared" si="123"/>
        <v>0</v>
      </c>
      <c r="AC191" s="119">
        <f t="shared" si="123"/>
        <v>0</v>
      </c>
      <c r="AD191" s="119">
        <f t="shared" si="123"/>
        <v>0</v>
      </c>
      <c r="AE191" s="119">
        <f t="shared" si="123"/>
        <v>0</v>
      </c>
      <c r="AF191" s="119">
        <f t="shared" si="123"/>
        <v>0</v>
      </c>
      <c r="AG191" s="119">
        <f t="shared" si="123"/>
        <v>0</v>
      </c>
      <c r="AH191" s="119">
        <f t="shared" si="123"/>
        <v>0</v>
      </c>
      <c r="AI191" s="123">
        <f>IF(ISERROR(AH191/J191),0,AH191/J191)</f>
        <v>0</v>
      </c>
      <c r="AJ191" s="123">
        <f>IF(ISERROR(AH191/$AH$191),0,AH191/$AH$191)</f>
        <v>0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J188:J189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7" orientation="landscape" r:id="rId1"/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zoomScaleNormal="100" workbookViewId="0">
      <selection activeCell="A24" sqref="A24:Y24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+'24-03-997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+'24-03-997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+'24-03-997 Ind. Proy'!A5:U5</f>
        <v>24-03-997 "Centro para niños(as) con cuidadores principales temporeras(os)"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26" t="s">
        <v>25</v>
      </c>
      <c r="E7" s="126" t="s">
        <v>26</v>
      </c>
      <c r="F7" s="126" t="s">
        <v>27</v>
      </c>
      <c r="G7" s="126" t="s">
        <v>28</v>
      </c>
      <c r="H7" s="126" t="s">
        <v>29</v>
      </c>
      <c r="I7" s="126" t="s">
        <v>30</v>
      </c>
      <c r="J7" s="159"/>
      <c r="K7" s="126" t="s">
        <v>31</v>
      </c>
      <c r="L7" s="126" t="s">
        <v>32</v>
      </c>
      <c r="M7" s="126" t="s">
        <v>33</v>
      </c>
      <c r="N7" s="159"/>
      <c r="O7" s="126" t="s">
        <v>34</v>
      </c>
      <c r="P7" s="126" t="s">
        <v>35</v>
      </c>
      <c r="Q7" s="126" t="s">
        <v>36</v>
      </c>
      <c r="R7" s="159"/>
      <c r="S7" s="126" t="s">
        <v>37</v>
      </c>
      <c r="T7" s="126" t="s">
        <v>38</v>
      </c>
      <c r="U7" s="126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+'24-03-997 Ind. Proy'!J19</f>
        <v>0</v>
      </c>
      <c r="C8" s="10">
        <f>+'24-03-997 Ind. Proy'!K19</f>
        <v>0</v>
      </c>
      <c r="D8" s="10">
        <f>+'24-03-997 Ind. Proy'!M19</f>
        <v>0</v>
      </c>
      <c r="E8" s="10">
        <f>+'24-03-997 Ind. Proy'!N19</f>
        <v>0</v>
      </c>
      <c r="F8" s="10">
        <f>+'24-03-997 Ind. Proy'!O19</f>
        <v>0</v>
      </c>
      <c r="G8" s="10">
        <f>+'24-03-997 Ind. Proy'!R19</f>
        <v>0</v>
      </c>
      <c r="H8" s="10">
        <f>+'24-03-997 Ind. Proy'!S19</f>
        <v>0</v>
      </c>
      <c r="I8" s="10">
        <f>+'24-03-997 Ind. Proy'!T19</f>
        <v>0</v>
      </c>
      <c r="J8" s="10">
        <f>+'24-03-997 Ind. Proy'!U19</f>
        <v>0</v>
      </c>
      <c r="K8" s="10">
        <f>+'24-03-997 Ind. Proy'!V19</f>
        <v>0</v>
      </c>
      <c r="L8" s="10">
        <f>+'24-03-997 Ind. Proy'!W19</f>
        <v>0</v>
      </c>
      <c r="M8" s="10">
        <f>+'24-03-997 Ind. Proy'!X19</f>
        <v>0</v>
      </c>
      <c r="N8" s="10">
        <f>+'24-03-997 Ind. Proy'!Y19</f>
        <v>0</v>
      </c>
      <c r="O8" s="10">
        <f>+'24-03-997 Ind. Proy'!Z19</f>
        <v>0</v>
      </c>
      <c r="P8" s="10">
        <f>+'24-03-997 Ind. Proy'!AA19</f>
        <v>0</v>
      </c>
      <c r="Q8" s="10">
        <f>+'24-03-997 Ind. Proy'!AB19</f>
        <v>0</v>
      </c>
      <c r="R8" s="10">
        <f>+'24-03-997 Ind. Proy'!AC19</f>
        <v>0</v>
      </c>
      <c r="S8" s="10">
        <f>+'24-03-997 Ind. Proy'!AD19</f>
        <v>0</v>
      </c>
      <c r="T8" s="10">
        <f>+'24-03-997 Ind. Proy'!AE19</f>
        <v>0</v>
      </c>
      <c r="U8" s="10">
        <f>+'24-03-997 Ind. Proy'!AF19</f>
        <v>0</v>
      </c>
      <c r="V8" s="10">
        <f>+'24-03-997 Ind. Proy'!AG19</f>
        <v>0</v>
      </c>
      <c r="W8" s="10">
        <f>+'24-03-997 Ind. Proy'!AH19</f>
        <v>0</v>
      </c>
      <c r="X8" s="49">
        <f>+'24-03-997 Ind. Proy'!AI19</f>
        <v>0</v>
      </c>
      <c r="Y8" s="49">
        <f>+'24-03-997 Ind. Proy'!AJ19</f>
        <v>0</v>
      </c>
    </row>
    <row r="9" spans="1:25" s="45" customFormat="1" ht="24.75" customHeight="1">
      <c r="A9" s="48" t="s">
        <v>44</v>
      </c>
      <c r="B9" s="10">
        <f>+'24-03-997 Ind. Proy'!J31</f>
        <v>0</v>
      </c>
      <c r="C9" s="10">
        <f>+'24-03-997 Ind. Proy'!K31</f>
        <v>0</v>
      </c>
      <c r="D9" s="10">
        <f>+'24-03-997 Ind. Proy'!M31</f>
        <v>0</v>
      </c>
      <c r="E9" s="10">
        <f>+'24-03-997 Ind. Proy'!N31</f>
        <v>0</v>
      </c>
      <c r="F9" s="10">
        <f>+'24-03-997 Ind. Proy'!O31</f>
        <v>0</v>
      </c>
      <c r="G9" s="10">
        <f>+'24-03-997 Ind. Proy'!R31</f>
        <v>0</v>
      </c>
      <c r="H9" s="10">
        <f>+'24-03-997 Ind. Proy'!S31</f>
        <v>0</v>
      </c>
      <c r="I9" s="10">
        <f>+'24-03-997 Ind. Proy'!T31</f>
        <v>0</v>
      </c>
      <c r="J9" s="10">
        <f>+'24-03-997 Ind. Proy'!U31</f>
        <v>0</v>
      </c>
      <c r="K9" s="10">
        <f>+'24-03-997 Ind. Proy'!V31</f>
        <v>0</v>
      </c>
      <c r="L9" s="10">
        <f>+'24-03-997 Ind. Proy'!W31</f>
        <v>0</v>
      </c>
      <c r="M9" s="10">
        <f>+'24-03-997 Ind. Proy'!X31</f>
        <v>0</v>
      </c>
      <c r="N9" s="10">
        <f>+'24-03-997 Ind. Proy'!Y31</f>
        <v>0</v>
      </c>
      <c r="O9" s="10">
        <f>+'24-03-997 Ind. Proy'!Z31</f>
        <v>0</v>
      </c>
      <c r="P9" s="10">
        <f>+'24-03-997 Ind. Proy'!AA31</f>
        <v>0</v>
      </c>
      <c r="Q9" s="10">
        <f>+'24-03-997 Ind. Proy'!AB31</f>
        <v>0</v>
      </c>
      <c r="R9" s="10">
        <f>+'24-03-997 Ind. Proy'!AC31</f>
        <v>0</v>
      </c>
      <c r="S9" s="10">
        <f>+'24-03-997 Ind. Proy'!AD31</f>
        <v>0</v>
      </c>
      <c r="T9" s="10">
        <f>+'24-03-997 Ind. Proy'!AE31</f>
        <v>0</v>
      </c>
      <c r="U9" s="10">
        <f>+'24-03-997 Ind. Proy'!AF31</f>
        <v>0</v>
      </c>
      <c r="V9" s="10">
        <f>+'24-03-997 Ind. Proy'!AG31</f>
        <v>0</v>
      </c>
      <c r="W9" s="10">
        <f>+'24-03-997 Ind. Proy'!AH31</f>
        <v>0</v>
      </c>
      <c r="X9" s="49">
        <f>+'24-03-997 Ind. Proy'!AI31</f>
        <v>0</v>
      </c>
      <c r="Y9" s="49">
        <f>+'24-03-997 Ind. Proy'!AJ31</f>
        <v>0</v>
      </c>
    </row>
    <row r="10" spans="1:25" s="45" customFormat="1" ht="24.75" customHeight="1">
      <c r="A10" s="48" t="s">
        <v>46</v>
      </c>
      <c r="B10" s="10">
        <f>+'24-03-997 Ind. Proy'!J43</f>
        <v>0</v>
      </c>
      <c r="C10" s="10">
        <f>+'24-03-997 Ind. Proy'!K43</f>
        <v>0</v>
      </c>
      <c r="D10" s="10">
        <f>+'24-03-997 Ind. Proy'!M43</f>
        <v>0</v>
      </c>
      <c r="E10" s="10">
        <f>+'24-03-997 Ind. Proy'!N43</f>
        <v>0</v>
      </c>
      <c r="F10" s="10">
        <f>+'24-03-997 Ind. Proy'!O43</f>
        <v>0</v>
      </c>
      <c r="G10" s="10">
        <f>+'24-03-997 Ind. Proy'!R43</f>
        <v>0</v>
      </c>
      <c r="H10" s="10">
        <f>+'24-03-997 Ind. Proy'!S43</f>
        <v>0</v>
      </c>
      <c r="I10" s="10">
        <f>+'24-03-997 Ind. Proy'!T43</f>
        <v>0</v>
      </c>
      <c r="J10" s="10">
        <f>+'24-03-997 Ind. Proy'!U43</f>
        <v>0</v>
      </c>
      <c r="K10" s="10">
        <f>+'24-03-997 Ind. Proy'!V43</f>
        <v>0</v>
      </c>
      <c r="L10" s="10">
        <f>+'24-03-997 Ind. Proy'!W43</f>
        <v>0</v>
      </c>
      <c r="M10" s="10">
        <f>+'24-03-997 Ind. Proy'!X43</f>
        <v>0</v>
      </c>
      <c r="N10" s="10">
        <f>+'24-03-997 Ind. Proy'!Y43</f>
        <v>0</v>
      </c>
      <c r="O10" s="10">
        <f>+'24-03-997 Ind. Proy'!Z43</f>
        <v>0</v>
      </c>
      <c r="P10" s="10">
        <f>+'24-03-997 Ind. Proy'!AA43</f>
        <v>0</v>
      </c>
      <c r="Q10" s="10">
        <f>+'24-03-997 Ind. Proy'!AB43</f>
        <v>0</v>
      </c>
      <c r="R10" s="10">
        <f>+'24-03-997 Ind. Proy'!AC43</f>
        <v>0</v>
      </c>
      <c r="S10" s="10">
        <f>+'24-03-997 Ind. Proy'!AD43</f>
        <v>0</v>
      </c>
      <c r="T10" s="10">
        <f>+'24-03-997 Ind. Proy'!AE43</f>
        <v>0</v>
      </c>
      <c r="U10" s="10">
        <f>+'24-03-997 Ind. Proy'!AF43</f>
        <v>0</v>
      </c>
      <c r="V10" s="10">
        <f>+'24-03-997 Ind. Proy'!AG43</f>
        <v>0</v>
      </c>
      <c r="W10" s="10">
        <f>+'24-03-997 Ind. Proy'!AH43</f>
        <v>0</v>
      </c>
      <c r="X10" s="49">
        <f>+'24-03-997 Ind. Proy'!AI43</f>
        <v>0</v>
      </c>
      <c r="Y10" s="49">
        <f>+'24-03-997 Ind. Proy'!AJ43</f>
        <v>0</v>
      </c>
    </row>
    <row r="11" spans="1:25" s="45" customFormat="1" ht="24.75" customHeight="1">
      <c r="A11" s="48" t="s">
        <v>48</v>
      </c>
      <c r="B11" s="10">
        <f>+'24-03-997 Ind. Proy'!J55</f>
        <v>0</v>
      </c>
      <c r="C11" s="10">
        <f>+'24-03-997 Ind. Proy'!K55</f>
        <v>0</v>
      </c>
      <c r="D11" s="10">
        <f>+'24-03-997 Ind. Proy'!M55</f>
        <v>0</v>
      </c>
      <c r="E11" s="10">
        <f>+'24-03-997 Ind. Proy'!N55</f>
        <v>0</v>
      </c>
      <c r="F11" s="10">
        <f>+'24-03-997 Ind. Proy'!O55</f>
        <v>0</v>
      </c>
      <c r="G11" s="10">
        <f>+'24-03-997 Ind. Proy'!R55</f>
        <v>0</v>
      </c>
      <c r="H11" s="10">
        <f>+'24-03-997 Ind. Proy'!S55</f>
        <v>0</v>
      </c>
      <c r="I11" s="10">
        <f>+'24-03-997 Ind. Proy'!T55</f>
        <v>0</v>
      </c>
      <c r="J11" s="10">
        <f>+'24-03-997 Ind. Proy'!U55</f>
        <v>0</v>
      </c>
      <c r="K11" s="10">
        <f>+'24-03-997 Ind. Proy'!V55</f>
        <v>0</v>
      </c>
      <c r="L11" s="10">
        <f>+'24-03-997 Ind. Proy'!W55</f>
        <v>0</v>
      </c>
      <c r="M11" s="10">
        <f>+'24-03-997 Ind. Proy'!X55</f>
        <v>0</v>
      </c>
      <c r="N11" s="10">
        <f>+'24-03-997 Ind. Proy'!Y55</f>
        <v>0</v>
      </c>
      <c r="O11" s="10">
        <f>+'24-03-997 Ind. Proy'!Z55</f>
        <v>0</v>
      </c>
      <c r="P11" s="10">
        <f>+'24-03-997 Ind. Proy'!AA55</f>
        <v>0</v>
      </c>
      <c r="Q11" s="10">
        <f>+'24-03-997 Ind. Proy'!AB55</f>
        <v>0</v>
      </c>
      <c r="R11" s="10">
        <f>+'24-03-997 Ind. Proy'!AC55</f>
        <v>0</v>
      </c>
      <c r="S11" s="10">
        <f>+'24-03-997 Ind. Proy'!AD55</f>
        <v>0</v>
      </c>
      <c r="T11" s="10">
        <f>+'24-03-997 Ind. Proy'!AE55</f>
        <v>0</v>
      </c>
      <c r="U11" s="10">
        <f>+'24-03-997 Ind. Proy'!AF55</f>
        <v>0</v>
      </c>
      <c r="V11" s="10">
        <f>+'24-03-997 Ind. Proy'!AG55</f>
        <v>0</v>
      </c>
      <c r="W11" s="10">
        <f>+'24-03-997 Ind. Proy'!AH55</f>
        <v>0</v>
      </c>
      <c r="X11" s="49">
        <f>+'24-03-997 Ind. Proy'!AI55</f>
        <v>0</v>
      </c>
      <c r="Y11" s="49">
        <f>+'24-03-997 Ind. Proy'!AJ55</f>
        <v>0</v>
      </c>
    </row>
    <row r="12" spans="1:25" s="45" customFormat="1" ht="24.75" customHeight="1">
      <c r="A12" s="48" t="s">
        <v>50</v>
      </c>
      <c r="B12" s="10">
        <f>+'24-03-997 Ind. Proy'!J67</f>
        <v>0</v>
      </c>
      <c r="C12" s="10">
        <f>+'24-03-997 Ind. Proy'!K67</f>
        <v>0</v>
      </c>
      <c r="D12" s="10">
        <f>+'24-03-997 Ind. Proy'!M67</f>
        <v>0</v>
      </c>
      <c r="E12" s="10">
        <f>+'24-03-997 Ind. Proy'!N67</f>
        <v>0</v>
      </c>
      <c r="F12" s="10">
        <f>+'24-03-997 Ind. Proy'!O67</f>
        <v>0</v>
      </c>
      <c r="G12" s="10">
        <f>+'24-03-997 Ind. Proy'!R67</f>
        <v>0</v>
      </c>
      <c r="H12" s="10">
        <f>+'24-03-997 Ind. Proy'!S67</f>
        <v>0</v>
      </c>
      <c r="I12" s="10">
        <f>+'24-03-997 Ind. Proy'!T67</f>
        <v>0</v>
      </c>
      <c r="J12" s="10">
        <f>+'24-03-997 Ind. Proy'!U67</f>
        <v>0</v>
      </c>
      <c r="K12" s="10">
        <f>+'24-03-997 Ind. Proy'!V67</f>
        <v>0</v>
      </c>
      <c r="L12" s="10">
        <f>+'24-03-997 Ind. Proy'!W67</f>
        <v>0</v>
      </c>
      <c r="M12" s="10">
        <f>+'24-03-997 Ind. Proy'!X67</f>
        <v>0</v>
      </c>
      <c r="N12" s="10">
        <f>+'24-03-997 Ind. Proy'!Y67</f>
        <v>0</v>
      </c>
      <c r="O12" s="10">
        <f>+'24-03-997 Ind. Proy'!Z67</f>
        <v>0</v>
      </c>
      <c r="P12" s="10">
        <f>+'24-03-997 Ind. Proy'!AA67</f>
        <v>0</v>
      </c>
      <c r="Q12" s="10">
        <f>+'24-03-997 Ind. Proy'!AB67</f>
        <v>0</v>
      </c>
      <c r="R12" s="10">
        <f>+'24-03-997 Ind. Proy'!AC67</f>
        <v>0</v>
      </c>
      <c r="S12" s="10">
        <f>+'24-03-997 Ind. Proy'!AD67</f>
        <v>0</v>
      </c>
      <c r="T12" s="10">
        <f>+'24-03-997 Ind. Proy'!AE67</f>
        <v>0</v>
      </c>
      <c r="U12" s="10">
        <f>+'24-03-997 Ind. Proy'!AF67</f>
        <v>0</v>
      </c>
      <c r="V12" s="10">
        <f>+'24-03-997 Ind. Proy'!AG67</f>
        <v>0</v>
      </c>
      <c r="W12" s="10">
        <f>+'24-03-997 Ind. Proy'!AH67</f>
        <v>0</v>
      </c>
      <c r="X12" s="49">
        <f>+'24-03-997 Ind. Proy'!AI67</f>
        <v>0</v>
      </c>
      <c r="Y12" s="49">
        <f>+'24-03-997 Ind. Proy'!AJ67</f>
        <v>0</v>
      </c>
    </row>
    <row r="13" spans="1:25" s="45" customFormat="1" ht="24.75" customHeight="1">
      <c r="A13" s="48" t="s">
        <v>52</v>
      </c>
      <c r="B13" s="10">
        <f>+'24-03-997 Ind. Proy'!J79</f>
        <v>0</v>
      </c>
      <c r="C13" s="10">
        <f>+'24-03-997 Ind. Proy'!K79</f>
        <v>0</v>
      </c>
      <c r="D13" s="10">
        <f>+'24-03-997 Ind. Proy'!M79</f>
        <v>0</v>
      </c>
      <c r="E13" s="10">
        <f>+'24-03-997 Ind. Proy'!N79</f>
        <v>0</v>
      </c>
      <c r="F13" s="10">
        <f>+'24-03-997 Ind. Proy'!O79</f>
        <v>0</v>
      </c>
      <c r="G13" s="10">
        <f>+'24-03-997 Ind. Proy'!R79</f>
        <v>0</v>
      </c>
      <c r="H13" s="10">
        <f>+'24-03-997 Ind. Proy'!S79</f>
        <v>0</v>
      </c>
      <c r="I13" s="10">
        <f>+'24-03-997 Ind. Proy'!T79</f>
        <v>0</v>
      </c>
      <c r="J13" s="10">
        <f>+'24-03-997 Ind. Proy'!U79</f>
        <v>0</v>
      </c>
      <c r="K13" s="10">
        <f>+'24-03-997 Ind. Proy'!V79</f>
        <v>0</v>
      </c>
      <c r="L13" s="10">
        <f>+'24-03-997 Ind. Proy'!W79</f>
        <v>0</v>
      </c>
      <c r="M13" s="10">
        <f>+'24-03-997 Ind. Proy'!X79</f>
        <v>0</v>
      </c>
      <c r="N13" s="10">
        <f>+'24-03-997 Ind. Proy'!Y79</f>
        <v>0</v>
      </c>
      <c r="O13" s="10">
        <f>+'24-03-997 Ind. Proy'!Z79</f>
        <v>0</v>
      </c>
      <c r="P13" s="10">
        <f>+'24-03-997 Ind. Proy'!AA79</f>
        <v>0</v>
      </c>
      <c r="Q13" s="10">
        <f>+'24-03-997 Ind. Proy'!AB79</f>
        <v>0</v>
      </c>
      <c r="R13" s="10">
        <f>+'24-03-997 Ind. Proy'!AC79</f>
        <v>0</v>
      </c>
      <c r="S13" s="10">
        <f>+'24-03-997 Ind. Proy'!AD79</f>
        <v>0</v>
      </c>
      <c r="T13" s="10">
        <f>+'24-03-997 Ind. Proy'!AE79</f>
        <v>0</v>
      </c>
      <c r="U13" s="10">
        <f>+'24-03-997 Ind. Proy'!AF79</f>
        <v>0</v>
      </c>
      <c r="V13" s="10">
        <f>+'24-03-997 Ind. Proy'!AG79</f>
        <v>0</v>
      </c>
      <c r="W13" s="10">
        <f>+'24-03-997 Ind. Proy'!AH79</f>
        <v>0</v>
      </c>
      <c r="X13" s="49">
        <f>+'24-03-997 Ind. Proy'!AI79</f>
        <v>0</v>
      </c>
      <c r="Y13" s="49">
        <f>+'24-03-997 Ind. Proy'!AJ79</f>
        <v>0</v>
      </c>
    </row>
    <row r="14" spans="1:25" s="45" customFormat="1" ht="24.75" customHeight="1">
      <c r="A14" s="48" t="s">
        <v>54</v>
      </c>
      <c r="B14" s="10">
        <f>+'24-03-997 Ind. Proy'!J91</f>
        <v>0</v>
      </c>
      <c r="C14" s="10">
        <f>+'24-03-997 Ind. Proy'!K91</f>
        <v>0</v>
      </c>
      <c r="D14" s="10">
        <f>+'24-03-997 Ind. Proy'!M91</f>
        <v>0</v>
      </c>
      <c r="E14" s="10">
        <f>+'24-03-997 Ind. Proy'!N91</f>
        <v>0</v>
      </c>
      <c r="F14" s="10">
        <f>+'24-03-997 Ind. Proy'!O91</f>
        <v>0</v>
      </c>
      <c r="G14" s="10">
        <f>+'24-03-997 Ind. Proy'!R91</f>
        <v>0</v>
      </c>
      <c r="H14" s="10">
        <f>+'24-03-997 Ind. Proy'!S91</f>
        <v>0</v>
      </c>
      <c r="I14" s="10">
        <f>+'24-03-997 Ind. Proy'!T91</f>
        <v>0</v>
      </c>
      <c r="J14" s="10">
        <f>+'24-03-997 Ind. Proy'!U91</f>
        <v>0</v>
      </c>
      <c r="K14" s="10">
        <f>+'24-03-997 Ind. Proy'!V91</f>
        <v>0</v>
      </c>
      <c r="L14" s="10">
        <f>+'24-03-997 Ind. Proy'!W91</f>
        <v>0</v>
      </c>
      <c r="M14" s="10">
        <f>+'24-03-997 Ind. Proy'!X91</f>
        <v>0</v>
      </c>
      <c r="N14" s="10">
        <f>+'24-03-997 Ind. Proy'!Y91</f>
        <v>0</v>
      </c>
      <c r="O14" s="10">
        <f>+'24-03-997 Ind. Proy'!Z91</f>
        <v>0</v>
      </c>
      <c r="P14" s="10">
        <f>+'24-03-997 Ind. Proy'!AA91</f>
        <v>0</v>
      </c>
      <c r="Q14" s="10">
        <f>+'24-03-997 Ind. Proy'!AB91</f>
        <v>0</v>
      </c>
      <c r="R14" s="10">
        <f>+'24-03-997 Ind. Proy'!AC91</f>
        <v>0</v>
      </c>
      <c r="S14" s="10">
        <f>+'24-03-997 Ind. Proy'!AD91</f>
        <v>0</v>
      </c>
      <c r="T14" s="10">
        <f>+'24-03-997 Ind. Proy'!AE91</f>
        <v>0</v>
      </c>
      <c r="U14" s="10">
        <f>+'24-03-997 Ind. Proy'!AF91</f>
        <v>0</v>
      </c>
      <c r="V14" s="10">
        <f>+'24-03-997 Ind. Proy'!AG91</f>
        <v>0</v>
      </c>
      <c r="W14" s="10">
        <f>+'24-03-997 Ind. Proy'!AH91</f>
        <v>0</v>
      </c>
      <c r="X14" s="49">
        <f>+'24-03-997 Ind. Proy'!AI91</f>
        <v>0</v>
      </c>
      <c r="Y14" s="49">
        <f>+'24-03-997 Ind. Proy'!AJ91</f>
        <v>0</v>
      </c>
    </row>
    <row r="15" spans="1:25" s="45" customFormat="1" ht="24.75" customHeight="1">
      <c r="A15" s="48" t="s">
        <v>56</v>
      </c>
      <c r="B15" s="10">
        <f>+'24-03-997 Ind. Proy'!J103</f>
        <v>0</v>
      </c>
      <c r="C15" s="10">
        <f>+'24-03-997 Ind. Proy'!K103</f>
        <v>0</v>
      </c>
      <c r="D15" s="10">
        <f>+'24-03-997 Ind. Proy'!M103</f>
        <v>0</v>
      </c>
      <c r="E15" s="10">
        <f>+'24-03-997 Ind. Proy'!N103</f>
        <v>0</v>
      </c>
      <c r="F15" s="10">
        <f>+'24-03-997 Ind. Proy'!O103</f>
        <v>0</v>
      </c>
      <c r="G15" s="10">
        <f>+'24-03-997 Ind. Proy'!R103</f>
        <v>0</v>
      </c>
      <c r="H15" s="10">
        <f>+'24-03-997 Ind. Proy'!S103</f>
        <v>0</v>
      </c>
      <c r="I15" s="10">
        <f>+'24-03-997 Ind. Proy'!T103</f>
        <v>0</v>
      </c>
      <c r="J15" s="10">
        <f>+'24-03-997 Ind. Proy'!U103</f>
        <v>0</v>
      </c>
      <c r="K15" s="10">
        <f>+'24-03-997 Ind. Proy'!V103</f>
        <v>0</v>
      </c>
      <c r="L15" s="10">
        <f>+'24-03-997 Ind. Proy'!W103</f>
        <v>0</v>
      </c>
      <c r="M15" s="10">
        <f>+'24-03-997 Ind. Proy'!X103</f>
        <v>0</v>
      </c>
      <c r="N15" s="10">
        <f>+'24-03-997 Ind. Proy'!Y103</f>
        <v>0</v>
      </c>
      <c r="O15" s="10">
        <f>+'24-03-997 Ind. Proy'!Z103</f>
        <v>0</v>
      </c>
      <c r="P15" s="10">
        <f>+'24-03-997 Ind. Proy'!AA103</f>
        <v>0</v>
      </c>
      <c r="Q15" s="10">
        <f>+'24-03-997 Ind. Proy'!AB103</f>
        <v>0</v>
      </c>
      <c r="R15" s="10">
        <f>+'24-03-997 Ind. Proy'!AC103</f>
        <v>0</v>
      </c>
      <c r="S15" s="10">
        <f>+'24-03-997 Ind. Proy'!AD103</f>
        <v>0</v>
      </c>
      <c r="T15" s="10">
        <f>+'24-03-997 Ind. Proy'!AE103</f>
        <v>0</v>
      </c>
      <c r="U15" s="10">
        <f>+'24-03-997 Ind. Proy'!AF103</f>
        <v>0</v>
      </c>
      <c r="V15" s="10">
        <f>+'24-03-997 Ind. Proy'!AG103</f>
        <v>0</v>
      </c>
      <c r="W15" s="10">
        <f>+'24-03-997 Ind. Proy'!AH103</f>
        <v>0</v>
      </c>
      <c r="X15" s="49">
        <f>+'24-03-997 Ind. Proy'!AI103</f>
        <v>0</v>
      </c>
      <c r="Y15" s="49">
        <f>+'24-03-997 Ind. Proy'!AJ103</f>
        <v>0</v>
      </c>
    </row>
    <row r="16" spans="1:25" s="45" customFormat="1" ht="24.75" customHeight="1">
      <c r="A16" s="48" t="s">
        <v>58</v>
      </c>
      <c r="B16" s="10">
        <f>+'24-03-997 Ind. Proy'!J115</f>
        <v>0</v>
      </c>
      <c r="C16" s="10">
        <f>+'24-03-997 Ind. Proy'!K115</f>
        <v>0</v>
      </c>
      <c r="D16" s="10">
        <f>+'24-03-997 Ind. Proy'!M115</f>
        <v>0</v>
      </c>
      <c r="E16" s="10">
        <f>+'24-03-997 Ind. Proy'!N115</f>
        <v>0</v>
      </c>
      <c r="F16" s="10">
        <f>+'24-03-997 Ind. Proy'!O115</f>
        <v>0</v>
      </c>
      <c r="G16" s="10">
        <f>+'24-03-997 Ind. Proy'!R115</f>
        <v>0</v>
      </c>
      <c r="H16" s="10">
        <f>+'24-03-997 Ind. Proy'!S115</f>
        <v>0</v>
      </c>
      <c r="I16" s="10">
        <f>+'24-03-997 Ind. Proy'!T115</f>
        <v>0</v>
      </c>
      <c r="J16" s="10">
        <f>+'24-03-997 Ind. Proy'!U115</f>
        <v>0</v>
      </c>
      <c r="K16" s="10">
        <f>+'24-03-997 Ind. Proy'!V115</f>
        <v>0</v>
      </c>
      <c r="L16" s="10">
        <f>+'24-03-997 Ind. Proy'!W115</f>
        <v>0</v>
      </c>
      <c r="M16" s="10">
        <f>+'24-03-997 Ind. Proy'!X115</f>
        <v>0</v>
      </c>
      <c r="N16" s="10">
        <f>+'24-03-997 Ind. Proy'!Y115</f>
        <v>0</v>
      </c>
      <c r="O16" s="10">
        <f>+'24-03-997 Ind. Proy'!Z115</f>
        <v>0</v>
      </c>
      <c r="P16" s="10">
        <f>+'24-03-997 Ind. Proy'!AA115</f>
        <v>0</v>
      </c>
      <c r="Q16" s="10">
        <f>+'24-03-997 Ind. Proy'!AB115</f>
        <v>0</v>
      </c>
      <c r="R16" s="10">
        <f>+'24-03-997 Ind. Proy'!AC115</f>
        <v>0</v>
      </c>
      <c r="S16" s="10">
        <f>+'24-03-997 Ind. Proy'!AD115</f>
        <v>0</v>
      </c>
      <c r="T16" s="10">
        <f>+'24-03-997 Ind. Proy'!AE115</f>
        <v>0</v>
      </c>
      <c r="U16" s="10">
        <f>+'24-03-997 Ind. Proy'!AF115</f>
        <v>0</v>
      </c>
      <c r="V16" s="10">
        <f>+'24-03-997 Ind. Proy'!AG115</f>
        <v>0</v>
      </c>
      <c r="W16" s="10">
        <f>+'24-03-997 Ind. Proy'!AH115</f>
        <v>0</v>
      </c>
      <c r="X16" s="49">
        <f>+'24-03-997 Ind. Proy'!AI104</f>
        <v>0</v>
      </c>
      <c r="Y16" s="49">
        <f>+'24-03-997 Ind. Proy'!AJ115</f>
        <v>0</v>
      </c>
    </row>
    <row r="17" spans="1:25" s="45" customFormat="1" ht="24.75" customHeight="1">
      <c r="A17" s="48" t="s">
        <v>60</v>
      </c>
      <c r="B17" s="10">
        <f>+'24-03-997 Ind. Proy'!J127</f>
        <v>0</v>
      </c>
      <c r="C17" s="10">
        <f>+'24-03-997 Ind. Proy'!K127</f>
        <v>0</v>
      </c>
      <c r="D17" s="10">
        <f>+'24-03-997 Ind. Proy'!M127</f>
        <v>0</v>
      </c>
      <c r="E17" s="10">
        <f>+'24-03-997 Ind. Proy'!N127</f>
        <v>0</v>
      </c>
      <c r="F17" s="10">
        <f>+'24-03-997 Ind. Proy'!O127</f>
        <v>0</v>
      </c>
      <c r="G17" s="10">
        <f>+'24-03-997 Ind. Proy'!R127</f>
        <v>0</v>
      </c>
      <c r="H17" s="10">
        <f>+'24-03-997 Ind. Proy'!S127</f>
        <v>0</v>
      </c>
      <c r="I17" s="10">
        <f>+'24-03-997 Ind. Proy'!T127</f>
        <v>0</v>
      </c>
      <c r="J17" s="10">
        <f>+'24-03-997 Ind. Proy'!U127</f>
        <v>0</v>
      </c>
      <c r="K17" s="10">
        <f>+'24-03-997 Ind. Proy'!V127</f>
        <v>0</v>
      </c>
      <c r="L17" s="10">
        <f>+'24-03-997 Ind. Proy'!W127</f>
        <v>0</v>
      </c>
      <c r="M17" s="10">
        <f>+'24-03-997 Ind. Proy'!X127</f>
        <v>0</v>
      </c>
      <c r="N17" s="10">
        <f>+'24-03-997 Ind. Proy'!Y127</f>
        <v>0</v>
      </c>
      <c r="O17" s="10">
        <f>+'24-03-997 Ind. Proy'!Z127</f>
        <v>0</v>
      </c>
      <c r="P17" s="10">
        <f>+'24-03-997 Ind. Proy'!AA127</f>
        <v>0</v>
      </c>
      <c r="Q17" s="10">
        <f>+'24-03-997 Ind. Proy'!AB127</f>
        <v>0</v>
      </c>
      <c r="R17" s="10">
        <f>+'24-03-997 Ind. Proy'!AC127</f>
        <v>0</v>
      </c>
      <c r="S17" s="10">
        <f>+'24-03-997 Ind. Proy'!AD127</f>
        <v>0</v>
      </c>
      <c r="T17" s="10">
        <f>+'24-03-997 Ind. Proy'!AE127</f>
        <v>0</v>
      </c>
      <c r="U17" s="10">
        <f>+'24-03-997 Ind. Proy'!AF127</f>
        <v>0</v>
      </c>
      <c r="V17" s="10">
        <f>+'24-03-997 Ind. Proy'!AG127</f>
        <v>0</v>
      </c>
      <c r="W17" s="10">
        <f>+'24-03-997 Ind. Proy'!AH127</f>
        <v>0</v>
      </c>
      <c r="X17" s="49">
        <f>+'24-03-997 Ind. Proy'!AI105</f>
        <v>0</v>
      </c>
      <c r="Y17" s="49">
        <f>+'24-03-997 Ind. Proy'!AJ116</f>
        <v>0</v>
      </c>
    </row>
    <row r="18" spans="1:25" s="45" customFormat="1" ht="24.75" customHeight="1">
      <c r="A18" s="48" t="s">
        <v>62</v>
      </c>
      <c r="B18" s="10">
        <f>+'24-03-997 Ind. Proy'!J139</f>
        <v>0</v>
      </c>
      <c r="C18" s="10">
        <f>+'24-03-997 Ind. Proy'!K139</f>
        <v>0</v>
      </c>
      <c r="D18" s="10">
        <f>+'24-03-997 Ind. Proy'!M139</f>
        <v>0</v>
      </c>
      <c r="E18" s="10">
        <f>+'24-03-997 Ind. Proy'!N139</f>
        <v>0</v>
      </c>
      <c r="F18" s="10">
        <f>+'24-03-997 Ind. Proy'!O139</f>
        <v>0</v>
      </c>
      <c r="G18" s="10">
        <f>+'24-03-997 Ind. Proy'!R139</f>
        <v>0</v>
      </c>
      <c r="H18" s="10">
        <f>+'24-03-997 Ind. Proy'!S139</f>
        <v>0</v>
      </c>
      <c r="I18" s="10">
        <f>+'24-03-997 Ind. Proy'!T139</f>
        <v>0</v>
      </c>
      <c r="J18" s="10">
        <f>+'24-03-997 Ind. Proy'!U139</f>
        <v>0</v>
      </c>
      <c r="K18" s="10">
        <f>+'24-03-997 Ind. Proy'!V139</f>
        <v>0</v>
      </c>
      <c r="L18" s="10">
        <f>+'24-03-997 Ind. Proy'!W139</f>
        <v>0</v>
      </c>
      <c r="M18" s="10">
        <f>+'24-03-997 Ind. Proy'!X139</f>
        <v>0</v>
      </c>
      <c r="N18" s="10">
        <f>+'24-03-997 Ind. Proy'!Y139</f>
        <v>0</v>
      </c>
      <c r="O18" s="10">
        <f>+'24-03-997 Ind. Proy'!Z139</f>
        <v>0</v>
      </c>
      <c r="P18" s="10">
        <f>+'24-03-997 Ind. Proy'!AA139</f>
        <v>0</v>
      </c>
      <c r="Q18" s="10">
        <f>+'24-03-997 Ind. Proy'!AB139</f>
        <v>0</v>
      </c>
      <c r="R18" s="10">
        <f>+'24-03-997 Ind. Proy'!AC139</f>
        <v>0</v>
      </c>
      <c r="S18" s="10">
        <f>+'24-03-997 Ind. Proy'!AD139</f>
        <v>0</v>
      </c>
      <c r="T18" s="10">
        <f>+'24-03-997 Ind. Proy'!AE139</f>
        <v>0</v>
      </c>
      <c r="U18" s="10">
        <f>+'24-03-997 Ind. Proy'!AF139</f>
        <v>0</v>
      </c>
      <c r="V18" s="10">
        <f>+'24-03-997 Ind. Proy'!AG139</f>
        <v>0</v>
      </c>
      <c r="W18" s="10">
        <f>+'24-03-997 Ind. Proy'!AH139</f>
        <v>0</v>
      </c>
      <c r="X18" s="49">
        <f>+'24-03-997 Ind. Proy'!AI106</f>
        <v>0</v>
      </c>
      <c r="Y18" s="49">
        <f>+'24-03-997 Ind. Proy'!AJ139</f>
        <v>0</v>
      </c>
    </row>
    <row r="19" spans="1:25" s="45" customFormat="1" ht="24.75" customHeight="1">
      <c r="A19" s="48" t="s">
        <v>64</v>
      </c>
      <c r="B19" s="10">
        <f>+'24-03-997 Ind. Proy'!J151</f>
        <v>0</v>
      </c>
      <c r="C19" s="10">
        <f>+'24-03-997 Ind. Proy'!K151</f>
        <v>0</v>
      </c>
      <c r="D19" s="10">
        <f>+'24-03-997 Ind. Proy'!M151</f>
        <v>0</v>
      </c>
      <c r="E19" s="10">
        <f>+'24-03-997 Ind. Proy'!N151</f>
        <v>0</v>
      </c>
      <c r="F19" s="10">
        <f>+'24-03-997 Ind. Proy'!O151</f>
        <v>0</v>
      </c>
      <c r="G19" s="10">
        <f>+'24-03-997 Ind. Proy'!R151</f>
        <v>0</v>
      </c>
      <c r="H19" s="10">
        <f>+'24-03-997 Ind. Proy'!S151</f>
        <v>0</v>
      </c>
      <c r="I19" s="10">
        <f>+'24-03-997 Ind. Proy'!T151</f>
        <v>0</v>
      </c>
      <c r="J19" s="10">
        <f>+'24-03-997 Ind. Proy'!U151</f>
        <v>0</v>
      </c>
      <c r="K19" s="10">
        <f>+'24-03-997 Ind. Proy'!V151</f>
        <v>0</v>
      </c>
      <c r="L19" s="10">
        <f>+'24-03-997 Ind. Proy'!W151</f>
        <v>0</v>
      </c>
      <c r="M19" s="10">
        <f>+'24-03-997 Ind. Proy'!X151</f>
        <v>0</v>
      </c>
      <c r="N19" s="10">
        <f>+'24-03-997 Ind. Proy'!Y151</f>
        <v>0</v>
      </c>
      <c r="O19" s="10">
        <f>+'24-03-997 Ind. Proy'!Z151</f>
        <v>0</v>
      </c>
      <c r="P19" s="10">
        <f>+'24-03-997 Ind. Proy'!AA151</f>
        <v>0</v>
      </c>
      <c r="Q19" s="10">
        <f>+'24-03-997 Ind. Proy'!AB151</f>
        <v>0</v>
      </c>
      <c r="R19" s="10">
        <f>+'24-03-997 Ind. Proy'!AC151</f>
        <v>0</v>
      </c>
      <c r="S19" s="10">
        <f>+'24-03-997 Ind. Proy'!AD151</f>
        <v>0</v>
      </c>
      <c r="T19" s="10">
        <f>+'24-03-997 Ind. Proy'!AE151</f>
        <v>0</v>
      </c>
      <c r="U19" s="10">
        <f>+'24-03-997 Ind. Proy'!AF151</f>
        <v>0</v>
      </c>
      <c r="V19" s="10">
        <f>+'24-03-997 Ind. Proy'!AG151</f>
        <v>0</v>
      </c>
      <c r="W19" s="10">
        <f>+'24-03-997 Ind. Proy'!AH151</f>
        <v>0</v>
      </c>
      <c r="X19" s="49">
        <f>+'24-03-997 Ind. Proy'!AI107</f>
        <v>0</v>
      </c>
      <c r="Y19" s="49">
        <f>+'24-03-997 Ind. Proy'!AJ151</f>
        <v>0</v>
      </c>
    </row>
    <row r="20" spans="1:25" s="45" customFormat="1" ht="24.75" customHeight="1">
      <c r="A20" s="50" t="s">
        <v>66</v>
      </c>
      <c r="B20" s="10">
        <f>+'24-03-997 Ind. Proy'!J163</f>
        <v>0</v>
      </c>
      <c r="C20" s="10">
        <f>+'24-03-997 Ind. Proy'!K163</f>
        <v>0</v>
      </c>
      <c r="D20" s="10">
        <f>+'24-03-997 Ind. Proy'!M163</f>
        <v>0</v>
      </c>
      <c r="E20" s="10">
        <f>+'24-03-997 Ind. Proy'!N163</f>
        <v>0</v>
      </c>
      <c r="F20" s="10">
        <f>+'24-03-997 Ind. Proy'!O163</f>
        <v>0</v>
      </c>
      <c r="G20" s="10">
        <f>+'24-03-997 Ind. Proy'!R163</f>
        <v>0</v>
      </c>
      <c r="H20" s="10">
        <f>+'24-03-997 Ind. Proy'!S163</f>
        <v>0</v>
      </c>
      <c r="I20" s="10">
        <f>+'24-03-997 Ind. Proy'!T163</f>
        <v>0</v>
      </c>
      <c r="J20" s="10">
        <f>+'24-03-997 Ind. Proy'!U163</f>
        <v>0</v>
      </c>
      <c r="K20" s="10">
        <f>+'24-03-997 Ind. Proy'!V163</f>
        <v>0</v>
      </c>
      <c r="L20" s="10">
        <f>+'24-03-997 Ind. Proy'!W163</f>
        <v>0</v>
      </c>
      <c r="M20" s="10">
        <f>+'24-03-997 Ind. Proy'!X163</f>
        <v>0</v>
      </c>
      <c r="N20" s="10">
        <f>+'24-03-997 Ind. Proy'!Y163</f>
        <v>0</v>
      </c>
      <c r="O20" s="10">
        <f>+'24-03-997 Ind. Proy'!Z163</f>
        <v>0</v>
      </c>
      <c r="P20" s="10">
        <f>+'24-03-997 Ind. Proy'!AA163</f>
        <v>0</v>
      </c>
      <c r="Q20" s="10">
        <f>+'24-03-997 Ind. Proy'!AB163</f>
        <v>0</v>
      </c>
      <c r="R20" s="10">
        <f>+'24-03-997 Ind. Proy'!AC163</f>
        <v>0</v>
      </c>
      <c r="S20" s="10">
        <f>+'24-03-997 Ind. Proy'!AD163</f>
        <v>0</v>
      </c>
      <c r="T20" s="10">
        <f>+'24-03-997 Ind. Proy'!AE163</f>
        <v>0</v>
      </c>
      <c r="U20" s="10">
        <f>+'24-03-997 Ind. Proy'!AF163</f>
        <v>0</v>
      </c>
      <c r="V20" s="10">
        <f>+'24-03-997 Ind. Proy'!AG163</f>
        <v>0</v>
      </c>
      <c r="W20" s="10">
        <f>+'24-03-997 Ind. Proy'!AH163</f>
        <v>0</v>
      </c>
      <c r="X20" s="49">
        <f>+'24-03-997 Ind. Proy'!AI108</f>
        <v>0</v>
      </c>
      <c r="Y20" s="49">
        <f>+'24-03-997 Ind. Proy'!AJ163</f>
        <v>0</v>
      </c>
    </row>
    <row r="21" spans="1:25" s="45" customFormat="1" ht="24.75" customHeight="1">
      <c r="A21" s="50" t="s">
        <v>68</v>
      </c>
      <c r="B21" s="10">
        <f>+'24-03-997 Ind. Proy'!J175</f>
        <v>0</v>
      </c>
      <c r="C21" s="10">
        <f>+'24-03-997 Ind. Proy'!K175</f>
        <v>0</v>
      </c>
      <c r="D21" s="10">
        <f>+'24-03-997 Ind. Proy'!M175</f>
        <v>0</v>
      </c>
      <c r="E21" s="10">
        <f>+'24-03-997 Ind. Proy'!N175</f>
        <v>0</v>
      </c>
      <c r="F21" s="10">
        <f>+'24-03-997 Ind. Proy'!O175</f>
        <v>0</v>
      </c>
      <c r="G21" s="10">
        <f>+'24-03-997 Ind. Proy'!R175</f>
        <v>0</v>
      </c>
      <c r="H21" s="10">
        <f>+'24-03-997 Ind. Proy'!S175</f>
        <v>0</v>
      </c>
      <c r="I21" s="10">
        <f>+'24-03-997 Ind. Proy'!T175</f>
        <v>0</v>
      </c>
      <c r="J21" s="10">
        <f>+'24-03-997 Ind. Proy'!U175</f>
        <v>0</v>
      </c>
      <c r="K21" s="10">
        <f>+'24-03-997 Ind. Proy'!V175</f>
        <v>0</v>
      </c>
      <c r="L21" s="10">
        <f>+'24-03-997 Ind. Proy'!W175</f>
        <v>0</v>
      </c>
      <c r="M21" s="10">
        <f>+'24-03-997 Ind. Proy'!X175</f>
        <v>0</v>
      </c>
      <c r="N21" s="10">
        <f>+'24-03-997 Ind. Proy'!Y175</f>
        <v>0</v>
      </c>
      <c r="O21" s="10">
        <f>+'24-03-997 Ind. Proy'!Z175</f>
        <v>0</v>
      </c>
      <c r="P21" s="10">
        <f>+'24-03-997 Ind. Proy'!AA175</f>
        <v>0</v>
      </c>
      <c r="Q21" s="10">
        <f>+'24-03-997 Ind. Proy'!AB175</f>
        <v>0</v>
      </c>
      <c r="R21" s="10">
        <f>+'24-03-997 Ind. Proy'!AC175</f>
        <v>0</v>
      </c>
      <c r="S21" s="10">
        <f>+'24-03-997 Ind. Proy'!AD175</f>
        <v>0</v>
      </c>
      <c r="T21" s="10">
        <f>+'24-03-997 Ind. Proy'!AE175</f>
        <v>0</v>
      </c>
      <c r="U21" s="10">
        <f>+'24-03-997 Ind. Proy'!AF175</f>
        <v>0</v>
      </c>
      <c r="V21" s="10">
        <f>+'24-03-997 Ind. Proy'!AG175</f>
        <v>0</v>
      </c>
      <c r="W21" s="10">
        <f>+'24-03-997 Ind. Proy'!AH175</f>
        <v>0</v>
      </c>
      <c r="X21" s="49">
        <f>+'24-03-997 Ind. Proy'!AI175</f>
        <v>0</v>
      </c>
      <c r="Y21" s="49">
        <f>+'24-03-997 Ind. Proy'!AJ175</f>
        <v>0</v>
      </c>
    </row>
    <row r="22" spans="1:25" s="45" customFormat="1" ht="24.75" customHeight="1">
      <c r="A22" s="50" t="s">
        <v>70</v>
      </c>
      <c r="B22" s="10">
        <f>+'24-03-997 Ind. Proy'!J187</f>
        <v>0</v>
      </c>
      <c r="C22" s="10">
        <f>+'24-03-997 Ind. Proy'!K187</f>
        <v>0</v>
      </c>
      <c r="D22" s="10">
        <f>+'24-03-997 Ind. Proy'!M187</f>
        <v>0</v>
      </c>
      <c r="E22" s="10">
        <f>+'24-03-997 Ind. Proy'!N187</f>
        <v>0</v>
      </c>
      <c r="F22" s="10">
        <f>+'24-03-997 Ind. Proy'!O187</f>
        <v>0</v>
      </c>
      <c r="G22" s="10">
        <f>+'24-03-997 Ind. Proy'!R187</f>
        <v>0</v>
      </c>
      <c r="H22" s="10">
        <f>+'24-03-997 Ind. Proy'!S187</f>
        <v>0</v>
      </c>
      <c r="I22" s="10">
        <f>+'24-03-997 Ind. Proy'!T187</f>
        <v>0</v>
      </c>
      <c r="J22" s="10">
        <f>+'24-03-997 Ind. Proy'!U187</f>
        <v>0</v>
      </c>
      <c r="K22" s="10">
        <f>+'24-03-997 Ind. Proy'!V187</f>
        <v>0</v>
      </c>
      <c r="L22" s="10">
        <f>+'24-03-997 Ind. Proy'!W187</f>
        <v>0</v>
      </c>
      <c r="M22" s="10">
        <f>+'24-03-997 Ind. Proy'!X187</f>
        <v>0</v>
      </c>
      <c r="N22" s="10">
        <f>+'24-03-997 Ind. Proy'!Y187</f>
        <v>0</v>
      </c>
      <c r="O22" s="10">
        <f>+'24-03-997 Ind. Proy'!Z187</f>
        <v>0</v>
      </c>
      <c r="P22" s="10">
        <f>+'24-03-997 Ind. Proy'!AA187</f>
        <v>0</v>
      </c>
      <c r="Q22" s="10">
        <f>+'24-03-997 Ind. Proy'!AB187</f>
        <v>0</v>
      </c>
      <c r="R22" s="10">
        <f>+'24-03-997 Ind. Proy'!AC187</f>
        <v>0</v>
      </c>
      <c r="S22" s="10">
        <f>+'24-03-997 Ind. Proy'!AD187</f>
        <v>0</v>
      </c>
      <c r="T22" s="10">
        <f>+'24-03-997 Ind. Proy'!AE187</f>
        <v>0</v>
      </c>
      <c r="U22" s="10">
        <f>+'24-03-997 Ind. Proy'!AF187</f>
        <v>0</v>
      </c>
      <c r="V22" s="10">
        <f>+'24-03-997 Ind. Proy'!AG187</f>
        <v>0</v>
      </c>
      <c r="W22" s="10">
        <f>+'24-03-997 Ind. Proy'!AH187</f>
        <v>0</v>
      </c>
      <c r="X22" s="49">
        <f>+'24-03-997 Ind. Proy'!AI187</f>
        <v>0</v>
      </c>
      <c r="Y22" s="49">
        <f>+'24-03-997 Ind. Proy'!AJ187</f>
        <v>0</v>
      </c>
    </row>
    <row r="23" spans="1:25" s="45" customFormat="1" ht="24.75" customHeight="1">
      <c r="A23" s="51" t="s">
        <v>72</v>
      </c>
      <c r="B23" s="10">
        <f>+'24-03-997 Ind. Proy'!J190</f>
        <v>368601000</v>
      </c>
      <c r="C23" s="10">
        <f>+'24-03-997 Ind. Proy'!K190</f>
        <v>125609226</v>
      </c>
      <c r="D23" s="10">
        <f>+'24-03-997 Ind. Proy'!M190</f>
        <v>0</v>
      </c>
      <c r="E23" s="10">
        <f>+'24-03-997 Ind. Proy'!N190</f>
        <v>0</v>
      </c>
      <c r="F23" s="10">
        <f>+'24-03-997 Ind. Proy'!O190</f>
        <v>0</v>
      </c>
      <c r="G23" s="10">
        <f>+'24-03-997 Ind. Proy'!R190</f>
        <v>0</v>
      </c>
      <c r="H23" s="10">
        <f>+'24-03-997 Ind. Proy'!S190</f>
        <v>0</v>
      </c>
      <c r="I23" s="10">
        <f>+'24-03-997 Ind. Proy'!T190</f>
        <v>0</v>
      </c>
      <c r="J23" s="10">
        <f>+'24-03-997 Ind. Proy'!U190</f>
        <v>0</v>
      </c>
      <c r="K23" s="10">
        <f>+'24-03-997 Ind. Proy'!V190</f>
        <v>0</v>
      </c>
      <c r="L23" s="10">
        <f>+'24-03-997 Ind. Proy'!W190</f>
        <v>0</v>
      </c>
      <c r="M23" s="10">
        <f>+'24-03-997 Ind. Proy'!X190</f>
        <v>0</v>
      </c>
      <c r="N23" s="10">
        <f>+'24-03-997 Ind. Proy'!Y190</f>
        <v>0</v>
      </c>
      <c r="O23" s="10">
        <f>+'24-03-997 Ind. Proy'!Z190</f>
        <v>0</v>
      </c>
      <c r="P23" s="10">
        <f>+'24-03-997 Ind. Proy'!AA190</f>
        <v>0</v>
      </c>
      <c r="Q23" s="10">
        <f>+'24-03-997 Ind. Proy'!AB190</f>
        <v>0</v>
      </c>
      <c r="R23" s="10">
        <f>+'24-03-997 Ind. Proy'!AC190</f>
        <v>0</v>
      </c>
      <c r="S23" s="10">
        <f>+'24-03-997 Ind. Proy'!AD190</f>
        <v>0</v>
      </c>
      <c r="T23" s="10">
        <f>+'24-03-997 Ind. Proy'!AE190</f>
        <v>0</v>
      </c>
      <c r="U23" s="10">
        <f>+'24-03-997 Ind. Proy'!AF190</f>
        <v>0</v>
      </c>
      <c r="V23" s="10">
        <f>+'24-03-997 Ind. Proy'!AG190</f>
        <v>0</v>
      </c>
      <c r="W23" s="10">
        <f>+'24-03-997 Ind. Proy'!AH190</f>
        <v>0</v>
      </c>
      <c r="X23" s="49">
        <f>+'24-03-997 Ind. Proy'!AI190</f>
        <v>0</v>
      </c>
      <c r="Y23" s="49">
        <f>+'24-03-997 Ind. Proy'!AJ190</f>
        <v>0</v>
      </c>
    </row>
    <row r="24" spans="1:25" ht="15" customHeight="1">
      <c r="A24" s="129" t="str">
        <f>"TOTAL ASIG."&amp;" "&amp;$A$5</f>
        <v>TOTAL ASIG. 24-03-997 "Centro para niños(as) con cuidadores principales temporeras(os)"</v>
      </c>
      <c r="B24" s="130">
        <f t="shared" ref="B24:W24" si="0">SUM(B8:B23)</f>
        <v>368601000</v>
      </c>
      <c r="C24" s="130">
        <f t="shared" si="0"/>
        <v>125609226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0</v>
      </c>
      <c r="H24" s="130">
        <f t="shared" si="0"/>
        <v>0</v>
      </c>
      <c r="I24" s="130">
        <f t="shared" si="0"/>
        <v>0</v>
      </c>
      <c r="J24" s="130">
        <f t="shared" si="0"/>
        <v>0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0</v>
      </c>
      <c r="X24" s="131">
        <f>+'24-03-997 Ind. Proy'!AI191</f>
        <v>0</v>
      </c>
      <c r="Y24" s="131">
        <f>'24-03-997 Ind. Proy'!AJ191</f>
        <v>0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208"/>
  <sheetViews>
    <sheetView zoomScaleNormal="100" workbookViewId="0">
      <pane xSplit="5" ySplit="7" topLeftCell="F18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F188" sqref="F188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30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155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08"/>
      <c r="W5" s="108"/>
      <c r="X5" s="108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25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25" t="s">
        <v>22</v>
      </c>
      <c r="D7" s="156"/>
      <c r="E7" s="153"/>
      <c r="F7" s="156"/>
      <c r="G7" s="153"/>
      <c r="H7" s="124" t="s">
        <v>23</v>
      </c>
      <c r="I7" s="124" t="s">
        <v>24</v>
      </c>
      <c r="J7" s="159"/>
      <c r="K7" s="159"/>
      <c r="L7" s="153"/>
      <c r="M7" s="126" t="s">
        <v>25</v>
      </c>
      <c r="N7" s="126" t="s">
        <v>26</v>
      </c>
      <c r="O7" s="126" t="s">
        <v>27</v>
      </c>
      <c r="P7" s="153"/>
      <c r="Q7" s="156"/>
      <c r="R7" s="126" t="s">
        <v>28</v>
      </c>
      <c r="S7" s="126" t="s">
        <v>29</v>
      </c>
      <c r="T7" s="126" t="s">
        <v>30</v>
      </c>
      <c r="U7" s="159"/>
      <c r="V7" s="126" t="s">
        <v>31</v>
      </c>
      <c r="W7" s="126" t="s">
        <v>32</v>
      </c>
      <c r="X7" s="126" t="s">
        <v>33</v>
      </c>
      <c r="Y7" s="159"/>
      <c r="Z7" s="126" t="s">
        <v>34</v>
      </c>
      <c r="AA7" s="126" t="s">
        <v>35</v>
      </c>
      <c r="AB7" s="126" t="s">
        <v>36</v>
      </c>
      <c r="AC7" s="159"/>
      <c r="AD7" s="126" t="s">
        <v>37</v>
      </c>
      <c r="AE7" s="126" t="s">
        <v>38</v>
      </c>
      <c r="AF7" s="126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>
      <c r="A8" s="179" t="s">
        <v>42</v>
      </c>
      <c r="B8" s="180"/>
      <c r="C8" s="180"/>
      <c r="D8" s="180"/>
      <c r="E8" s="181"/>
      <c r="F8" s="17"/>
      <c r="G8" s="18"/>
      <c r="H8" s="19"/>
      <c r="I8" s="19"/>
      <c r="J8" s="7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hidden="1" customHeight="1" collapsed="1">
      <c r="A19" s="175" t="s">
        <v>43</v>
      </c>
      <c r="B19" s="176"/>
      <c r="C19" s="177"/>
      <c r="D19" s="177"/>
      <c r="E19" s="177"/>
      <c r="F19" s="177"/>
      <c r="G19" s="177"/>
      <c r="H19" s="177"/>
      <c r="I19" s="178"/>
      <c r="J19" s="70">
        <f>SUM(J9:J18)</f>
        <v>0</v>
      </c>
      <c r="K19" s="70">
        <f>SUM(K9:K18)</f>
        <v>0</v>
      </c>
      <c r="L19" s="79"/>
      <c r="M19" s="70">
        <f>SUM(M9:M18)</f>
        <v>0</v>
      </c>
      <c r="N19" s="70">
        <f>SUM(N9:N18)</f>
        <v>0</v>
      </c>
      <c r="O19" s="70">
        <f>SUM(O9:O18)</f>
        <v>0</v>
      </c>
      <c r="P19" s="73"/>
      <c r="Q19" s="78"/>
      <c r="R19" s="70">
        <f t="shared" ref="R19:AH19" si="7">SUM(R9:R18)</f>
        <v>0</v>
      </c>
      <c r="S19" s="70">
        <f t="shared" si="7"/>
        <v>0</v>
      </c>
      <c r="T19" s="70">
        <f t="shared" si="7"/>
        <v>0</v>
      </c>
      <c r="U19" s="70">
        <f>SUM(U9:U18)</f>
        <v>0</v>
      </c>
      <c r="V19" s="70">
        <f t="shared" si="7"/>
        <v>0</v>
      </c>
      <c r="W19" s="70">
        <f t="shared" si="7"/>
        <v>0</v>
      </c>
      <c r="X19" s="70">
        <f t="shared" si="7"/>
        <v>0</v>
      </c>
      <c r="Y19" s="70">
        <f t="shared" si="7"/>
        <v>0</v>
      </c>
      <c r="Z19" s="70">
        <f t="shared" si="7"/>
        <v>0</v>
      </c>
      <c r="AA19" s="70">
        <f t="shared" si="7"/>
        <v>0</v>
      </c>
      <c r="AB19" s="70">
        <f t="shared" si="7"/>
        <v>0</v>
      </c>
      <c r="AC19" s="70">
        <f t="shared" si="7"/>
        <v>0</v>
      </c>
      <c r="AD19" s="70">
        <f t="shared" si="7"/>
        <v>0</v>
      </c>
      <c r="AE19" s="70">
        <f t="shared" si="7"/>
        <v>0</v>
      </c>
      <c r="AF19" s="70">
        <f t="shared" si="7"/>
        <v>0</v>
      </c>
      <c r="AG19" s="70">
        <f t="shared" si="7"/>
        <v>0</v>
      </c>
      <c r="AH19" s="70">
        <f t="shared" si="7"/>
        <v>0</v>
      </c>
      <c r="AI19" s="74">
        <f>IF(ISERROR(AH19/J19),0,AH19/J19)</f>
        <v>0</v>
      </c>
      <c r="AJ19" s="74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>
      <c r="A20" s="182" t="s">
        <v>44</v>
      </c>
      <c r="B20" s="183"/>
      <c r="C20" s="183"/>
      <c r="D20" s="183"/>
      <c r="E20" s="184"/>
      <c r="F20" s="17"/>
      <c r="G20" s="18"/>
      <c r="H20" s="19"/>
      <c r="I20" s="19"/>
      <c r="J20" s="7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hidden="1" customHeight="1" collapsed="1">
      <c r="A31" s="175" t="s">
        <v>45</v>
      </c>
      <c r="B31" s="176"/>
      <c r="C31" s="177"/>
      <c r="D31" s="177"/>
      <c r="E31" s="177"/>
      <c r="F31" s="177"/>
      <c r="G31" s="177"/>
      <c r="H31" s="177"/>
      <c r="I31" s="178"/>
      <c r="J31" s="70">
        <f>SUM(J21:J30)</f>
        <v>0</v>
      </c>
      <c r="K31" s="70">
        <f>SUM(K21:K30)</f>
        <v>0</v>
      </c>
      <c r="L31" s="79"/>
      <c r="M31" s="70">
        <f>SUM(M21:M30)</f>
        <v>0</v>
      </c>
      <c r="N31" s="70">
        <f>SUM(N21:N30)</f>
        <v>0</v>
      </c>
      <c r="O31" s="70">
        <f>SUM(O21:O30)</f>
        <v>0</v>
      </c>
      <c r="P31" s="73"/>
      <c r="Q31" s="78"/>
      <c r="R31" s="70">
        <f t="shared" ref="R31:AH31" si="15">SUM(R21:R30)</f>
        <v>0</v>
      </c>
      <c r="S31" s="70">
        <f t="shared" si="15"/>
        <v>0</v>
      </c>
      <c r="T31" s="70">
        <f t="shared" si="15"/>
        <v>0</v>
      </c>
      <c r="U31" s="70">
        <f t="shared" si="15"/>
        <v>0</v>
      </c>
      <c r="V31" s="70">
        <f t="shared" si="15"/>
        <v>0</v>
      </c>
      <c r="W31" s="70">
        <f t="shared" si="15"/>
        <v>0</v>
      </c>
      <c r="X31" s="70">
        <f t="shared" si="15"/>
        <v>0</v>
      </c>
      <c r="Y31" s="70">
        <f t="shared" si="15"/>
        <v>0</v>
      </c>
      <c r="Z31" s="70">
        <f t="shared" si="15"/>
        <v>0</v>
      </c>
      <c r="AA31" s="70">
        <f t="shared" si="15"/>
        <v>0</v>
      </c>
      <c r="AB31" s="70">
        <f t="shared" si="15"/>
        <v>0</v>
      </c>
      <c r="AC31" s="70">
        <f t="shared" si="15"/>
        <v>0</v>
      </c>
      <c r="AD31" s="70">
        <f t="shared" si="15"/>
        <v>0</v>
      </c>
      <c r="AE31" s="70">
        <f t="shared" si="15"/>
        <v>0</v>
      </c>
      <c r="AF31" s="70">
        <f t="shared" si="15"/>
        <v>0</v>
      </c>
      <c r="AG31" s="70">
        <f t="shared" si="15"/>
        <v>0</v>
      </c>
      <c r="AH31" s="70">
        <f t="shared" si="15"/>
        <v>0</v>
      </c>
      <c r="AI31" s="74">
        <f>IF(ISERROR(AH31/J31),0,AH31/J31)</f>
        <v>0</v>
      </c>
      <c r="AJ31" s="74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>
      <c r="A32" s="182" t="s">
        <v>46</v>
      </c>
      <c r="B32" s="183"/>
      <c r="C32" s="183"/>
      <c r="D32" s="183"/>
      <c r="E32" s="184"/>
      <c r="F32" s="17"/>
      <c r="G32" s="18"/>
      <c r="H32" s="19"/>
      <c r="I32" s="19"/>
      <c r="J32" s="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hidden="1" customHeight="1" collapsed="1">
      <c r="A43" s="175" t="s">
        <v>47</v>
      </c>
      <c r="B43" s="176"/>
      <c r="C43" s="177"/>
      <c r="D43" s="177"/>
      <c r="E43" s="177"/>
      <c r="F43" s="177"/>
      <c r="G43" s="177"/>
      <c r="H43" s="177"/>
      <c r="I43" s="178"/>
      <c r="J43" s="70">
        <f>SUM(J33:J42)</f>
        <v>0</v>
      </c>
      <c r="K43" s="70">
        <f>SUM(K33:K42)</f>
        <v>0</v>
      </c>
      <c r="L43" s="79"/>
      <c r="M43" s="70">
        <f>SUM(M33:M42)</f>
        <v>0</v>
      </c>
      <c r="N43" s="70">
        <f>SUM(N33:N42)</f>
        <v>0</v>
      </c>
      <c r="O43" s="70">
        <f>SUM(O33:O42)</f>
        <v>0</v>
      </c>
      <c r="P43" s="73"/>
      <c r="Q43" s="78"/>
      <c r="R43" s="70">
        <f t="shared" ref="R43:AH43" si="23">SUM(R33:R42)</f>
        <v>0</v>
      </c>
      <c r="S43" s="70">
        <f t="shared" si="23"/>
        <v>0</v>
      </c>
      <c r="T43" s="70">
        <f t="shared" si="23"/>
        <v>0</v>
      </c>
      <c r="U43" s="70">
        <f t="shared" si="23"/>
        <v>0</v>
      </c>
      <c r="V43" s="70">
        <f t="shared" si="23"/>
        <v>0</v>
      </c>
      <c r="W43" s="70">
        <f t="shared" si="23"/>
        <v>0</v>
      </c>
      <c r="X43" s="70">
        <f t="shared" si="23"/>
        <v>0</v>
      </c>
      <c r="Y43" s="70">
        <f t="shared" si="23"/>
        <v>0</v>
      </c>
      <c r="Z43" s="70">
        <f t="shared" si="23"/>
        <v>0</v>
      </c>
      <c r="AA43" s="70">
        <f t="shared" si="23"/>
        <v>0</v>
      </c>
      <c r="AB43" s="70">
        <f t="shared" si="23"/>
        <v>0</v>
      </c>
      <c r="AC43" s="70">
        <f t="shared" si="23"/>
        <v>0</v>
      </c>
      <c r="AD43" s="70">
        <f t="shared" si="23"/>
        <v>0</v>
      </c>
      <c r="AE43" s="70">
        <f t="shared" si="23"/>
        <v>0</v>
      </c>
      <c r="AF43" s="70">
        <f t="shared" si="23"/>
        <v>0</v>
      </c>
      <c r="AG43" s="70">
        <f t="shared" si="23"/>
        <v>0</v>
      </c>
      <c r="AH43" s="70">
        <f t="shared" si="23"/>
        <v>0</v>
      </c>
      <c r="AI43" s="74">
        <f>IF(ISERROR(AH43/J43),0,AH43/J43)</f>
        <v>0</v>
      </c>
      <c r="AJ43" s="74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>
      <c r="A44" s="182" t="s">
        <v>48</v>
      </c>
      <c r="B44" s="183"/>
      <c r="C44" s="183"/>
      <c r="D44" s="183"/>
      <c r="E44" s="184"/>
      <c r="F44" s="17"/>
      <c r="G44" s="18"/>
      <c r="H44" s="19"/>
      <c r="I44" s="19"/>
      <c r="J44" s="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hidden="1" customHeight="1" collapsed="1">
      <c r="A55" s="175" t="s">
        <v>49</v>
      </c>
      <c r="B55" s="176"/>
      <c r="C55" s="177"/>
      <c r="D55" s="177"/>
      <c r="E55" s="177"/>
      <c r="F55" s="177"/>
      <c r="G55" s="177"/>
      <c r="H55" s="177"/>
      <c r="I55" s="178"/>
      <c r="J55" s="70">
        <f>SUM(J45:J54)</f>
        <v>0</v>
      </c>
      <c r="K55" s="70">
        <f>SUM(K45:K54)</f>
        <v>0</v>
      </c>
      <c r="L55" s="79"/>
      <c r="M55" s="70">
        <f>SUM(M45:M54)</f>
        <v>0</v>
      </c>
      <c r="N55" s="70">
        <f>SUM(N45:N54)</f>
        <v>0</v>
      </c>
      <c r="O55" s="70">
        <f>SUM(O45:O54)</f>
        <v>0</v>
      </c>
      <c r="P55" s="73"/>
      <c r="Q55" s="78"/>
      <c r="R55" s="70">
        <f t="shared" ref="R55:AH55" si="31">SUM(R45:R54)</f>
        <v>0</v>
      </c>
      <c r="S55" s="70">
        <f t="shared" si="31"/>
        <v>0</v>
      </c>
      <c r="T55" s="70">
        <f t="shared" si="31"/>
        <v>0</v>
      </c>
      <c r="U55" s="70">
        <f t="shared" si="31"/>
        <v>0</v>
      </c>
      <c r="V55" s="70">
        <f t="shared" si="31"/>
        <v>0</v>
      </c>
      <c r="W55" s="70">
        <f t="shared" si="31"/>
        <v>0</v>
      </c>
      <c r="X55" s="70">
        <f t="shared" si="31"/>
        <v>0</v>
      </c>
      <c r="Y55" s="70">
        <f t="shared" si="31"/>
        <v>0</v>
      </c>
      <c r="Z55" s="70">
        <f t="shared" si="31"/>
        <v>0</v>
      </c>
      <c r="AA55" s="70">
        <f t="shared" si="31"/>
        <v>0</v>
      </c>
      <c r="AB55" s="70">
        <f t="shared" si="31"/>
        <v>0</v>
      </c>
      <c r="AC55" s="70">
        <f t="shared" si="31"/>
        <v>0</v>
      </c>
      <c r="AD55" s="70">
        <f t="shared" si="31"/>
        <v>0</v>
      </c>
      <c r="AE55" s="70">
        <f t="shared" si="31"/>
        <v>0</v>
      </c>
      <c r="AF55" s="70">
        <f t="shared" si="31"/>
        <v>0</v>
      </c>
      <c r="AG55" s="70">
        <f t="shared" si="31"/>
        <v>0</v>
      </c>
      <c r="AH55" s="70">
        <f t="shared" si="31"/>
        <v>0</v>
      </c>
      <c r="AI55" s="74">
        <f>IF(ISERROR(AH55/J55),0,AH55/J55)</f>
        <v>0</v>
      </c>
      <c r="AJ55" s="74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>
      <c r="A56" s="182" t="s">
        <v>50</v>
      </c>
      <c r="B56" s="183"/>
      <c r="C56" s="183"/>
      <c r="D56" s="183"/>
      <c r="E56" s="184"/>
      <c r="F56" s="17"/>
      <c r="G56" s="18"/>
      <c r="H56" s="19"/>
      <c r="I56" s="19"/>
      <c r="J56" s="7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6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6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hidden="1" customHeight="1" collapsed="1">
      <c r="A67" s="175" t="s">
        <v>51</v>
      </c>
      <c r="B67" s="176"/>
      <c r="C67" s="177"/>
      <c r="D67" s="177"/>
      <c r="E67" s="177"/>
      <c r="F67" s="177"/>
      <c r="G67" s="177"/>
      <c r="H67" s="177"/>
      <c r="I67" s="178"/>
      <c r="J67" s="70">
        <f>SUM(J57:J66)</f>
        <v>0</v>
      </c>
      <c r="K67" s="70">
        <f>SUM(K57:K66)</f>
        <v>0</v>
      </c>
      <c r="L67" s="79"/>
      <c r="M67" s="70">
        <f>SUM(M57:M66)</f>
        <v>0</v>
      </c>
      <c r="N67" s="70">
        <f>SUM(N57:N66)</f>
        <v>0</v>
      </c>
      <c r="O67" s="70">
        <f>SUM(O57:O66)</f>
        <v>0</v>
      </c>
      <c r="P67" s="73"/>
      <c r="Q67" s="78"/>
      <c r="R67" s="70">
        <f t="shared" ref="R67:AH67" si="39">SUM(R57:R66)</f>
        <v>0</v>
      </c>
      <c r="S67" s="70">
        <f t="shared" si="39"/>
        <v>0</v>
      </c>
      <c r="T67" s="70">
        <f t="shared" si="39"/>
        <v>0</v>
      </c>
      <c r="U67" s="70">
        <f t="shared" si="39"/>
        <v>0</v>
      </c>
      <c r="V67" s="70">
        <f t="shared" si="39"/>
        <v>0</v>
      </c>
      <c r="W67" s="70">
        <f t="shared" si="39"/>
        <v>0</v>
      </c>
      <c r="X67" s="70">
        <f t="shared" si="39"/>
        <v>0</v>
      </c>
      <c r="Y67" s="70">
        <f t="shared" si="39"/>
        <v>0</v>
      </c>
      <c r="Z67" s="70">
        <f t="shared" si="39"/>
        <v>0</v>
      </c>
      <c r="AA67" s="70">
        <f t="shared" si="39"/>
        <v>0</v>
      </c>
      <c r="AB67" s="70">
        <f t="shared" si="39"/>
        <v>0</v>
      </c>
      <c r="AC67" s="70">
        <f t="shared" si="39"/>
        <v>0</v>
      </c>
      <c r="AD67" s="70">
        <f t="shared" si="39"/>
        <v>0</v>
      </c>
      <c r="AE67" s="70">
        <f t="shared" si="39"/>
        <v>0</v>
      </c>
      <c r="AF67" s="70">
        <f t="shared" si="39"/>
        <v>0</v>
      </c>
      <c r="AG67" s="70">
        <f t="shared" si="39"/>
        <v>0</v>
      </c>
      <c r="AH67" s="70">
        <f t="shared" si="39"/>
        <v>0</v>
      </c>
      <c r="AI67" s="74">
        <f>IF(ISERROR(AH67/J67),0,AH67/J67)</f>
        <v>0</v>
      </c>
      <c r="AJ67" s="74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>
      <c r="A68" s="182" t="s">
        <v>52</v>
      </c>
      <c r="B68" s="183"/>
      <c r="C68" s="183"/>
      <c r="D68" s="183"/>
      <c r="E68" s="184"/>
      <c r="F68" s="17"/>
      <c r="G68" s="18"/>
      <c r="H68" s="19"/>
      <c r="I68" s="19"/>
      <c r="J68" s="7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5" customFormat="1" ht="12.75" hidden="1" customHeight="1" collapsed="1">
      <c r="A79" s="175" t="s">
        <v>53</v>
      </c>
      <c r="B79" s="176"/>
      <c r="C79" s="177"/>
      <c r="D79" s="177"/>
      <c r="E79" s="177"/>
      <c r="F79" s="177"/>
      <c r="G79" s="177"/>
      <c r="H79" s="177"/>
      <c r="I79" s="178"/>
      <c r="J79" s="70">
        <f>SUM(J69:J78)</f>
        <v>0</v>
      </c>
      <c r="K79" s="70">
        <f>SUM(K69:K78)</f>
        <v>0</v>
      </c>
      <c r="L79" s="79"/>
      <c r="M79" s="70">
        <f>SUM(M69:M78)</f>
        <v>0</v>
      </c>
      <c r="N79" s="70">
        <f>SUM(N69:N78)</f>
        <v>0</v>
      </c>
      <c r="O79" s="70">
        <f>SUM(O69:O78)</f>
        <v>0</v>
      </c>
      <c r="P79" s="73"/>
      <c r="Q79" s="78"/>
      <c r="R79" s="70">
        <f t="shared" ref="R79:AH79" si="47">SUM(R69:R78)</f>
        <v>0</v>
      </c>
      <c r="S79" s="70">
        <f t="shared" si="47"/>
        <v>0</v>
      </c>
      <c r="T79" s="70">
        <f t="shared" si="47"/>
        <v>0</v>
      </c>
      <c r="U79" s="70">
        <f t="shared" si="47"/>
        <v>0</v>
      </c>
      <c r="V79" s="70">
        <f t="shared" si="47"/>
        <v>0</v>
      </c>
      <c r="W79" s="70">
        <f t="shared" si="47"/>
        <v>0</v>
      </c>
      <c r="X79" s="70">
        <f t="shared" si="47"/>
        <v>0</v>
      </c>
      <c r="Y79" s="70">
        <f t="shared" si="47"/>
        <v>0</v>
      </c>
      <c r="Z79" s="70">
        <f t="shared" si="47"/>
        <v>0</v>
      </c>
      <c r="AA79" s="70">
        <f t="shared" si="47"/>
        <v>0</v>
      </c>
      <c r="AB79" s="70">
        <f t="shared" si="47"/>
        <v>0</v>
      </c>
      <c r="AC79" s="70">
        <f t="shared" si="47"/>
        <v>0</v>
      </c>
      <c r="AD79" s="70">
        <f t="shared" si="47"/>
        <v>0</v>
      </c>
      <c r="AE79" s="70">
        <f t="shared" si="47"/>
        <v>0</v>
      </c>
      <c r="AF79" s="70">
        <f t="shared" si="47"/>
        <v>0</v>
      </c>
      <c r="AG79" s="70">
        <f t="shared" si="47"/>
        <v>0</v>
      </c>
      <c r="AH79" s="70">
        <f t="shared" si="47"/>
        <v>0</v>
      </c>
      <c r="AI79" s="74">
        <f>IF(ISERROR(AH79/J79),0,AH79/J79)</f>
        <v>0</v>
      </c>
      <c r="AJ79" s="74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>
      <c r="A80" s="182" t="s">
        <v>54</v>
      </c>
      <c r="B80" s="183"/>
      <c r="C80" s="183"/>
      <c r="D80" s="183"/>
      <c r="E80" s="184"/>
      <c r="F80" s="17"/>
      <c r="G80" s="18"/>
      <c r="H80" s="19"/>
      <c r="I80" s="19"/>
      <c r="J80" s="7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5" customFormat="1" ht="12.75" hidden="1" customHeight="1" collapsed="1">
      <c r="A91" s="175" t="s">
        <v>55</v>
      </c>
      <c r="B91" s="176"/>
      <c r="C91" s="177"/>
      <c r="D91" s="177"/>
      <c r="E91" s="177"/>
      <c r="F91" s="177"/>
      <c r="G91" s="177"/>
      <c r="H91" s="177"/>
      <c r="I91" s="178"/>
      <c r="J91" s="70">
        <f>SUM(J81:J90)</f>
        <v>0</v>
      </c>
      <c r="K91" s="70">
        <f>SUM(K81:K90)</f>
        <v>0</v>
      </c>
      <c r="L91" s="79"/>
      <c r="M91" s="70">
        <f>SUM(M81:M90)</f>
        <v>0</v>
      </c>
      <c r="N91" s="70">
        <f>SUM(N81:N90)</f>
        <v>0</v>
      </c>
      <c r="O91" s="70">
        <f>SUM(O81:O90)</f>
        <v>0</v>
      </c>
      <c r="P91" s="73"/>
      <c r="Q91" s="78"/>
      <c r="R91" s="70">
        <f t="shared" ref="R91:AH91" si="55">SUM(R81:R90)</f>
        <v>0</v>
      </c>
      <c r="S91" s="70">
        <f t="shared" si="55"/>
        <v>0</v>
      </c>
      <c r="T91" s="70">
        <f t="shared" si="55"/>
        <v>0</v>
      </c>
      <c r="U91" s="70">
        <f t="shared" si="55"/>
        <v>0</v>
      </c>
      <c r="V91" s="70">
        <f t="shared" si="55"/>
        <v>0</v>
      </c>
      <c r="W91" s="70">
        <f t="shared" si="55"/>
        <v>0</v>
      </c>
      <c r="X91" s="70">
        <f t="shared" si="55"/>
        <v>0</v>
      </c>
      <c r="Y91" s="70">
        <f t="shared" si="55"/>
        <v>0</v>
      </c>
      <c r="Z91" s="70">
        <f t="shared" si="55"/>
        <v>0</v>
      </c>
      <c r="AA91" s="70">
        <f t="shared" si="55"/>
        <v>0</v>
      </c>
      <c r="AB91" s="70">
        <f t="shared" si="55"/>
        <v>0</v>
      </c>
      <c r="AC91" s="70">
        <f t="shared" si="55"/>
        <v>0</v>
      </c>
      <c r="AD91" s="70">
        <f t="shared" si="55"/>
        <v>0</v>
      </c>
      <c r="AE91" s="70">
        <f t="shared" si="55"/>
        <v>0</v>
      </c>
      <c r="AF91" s="70">
        <f t="shared" si="55"/>
        <v>0</v>
      </c>
      <c r="AG91" s="70">
        <f t="shared" si="55"/>
        <v>0</v>
      </c>
      <c r="AH91" s="70">
        <f t="shared" si="55"/>
        <v>0</v>
      </c>
      <c r="AI91" s="74">
        <f>IF(ISERROR(AH91/J91),0,AH91/J91)</f>
        <v>0</v>
      </c>
      <c r="AJ91" s="74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>
      <c r="A92" s="182" t="s">
        <v>56</v>
      </c>
      <c r="B92" s="183"/>
      <c r="C92" s="183"/>
      <c r="D92" s="183"/>
      <c r="E92" s="184"/>
      <c r="F92" s="17"/>
      <c r="G92" s="18"/>
      <c r="H92" s="19"/>
      <c r="I92" s="19"/>
      <c r="J92" s="7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5" customFormat="1" ht="12.75" hidden="1" customHeight="1" collapsed="1">
      <c r="A103" s="175" t="s">
        <v>57</v>
      </c>
      <c r="B103" s="176"/>
      <c r="C103" s="177"/>
      <c r="D103" s="177"/>
      <c r="E103" s="177"/>
      <c r="F103" s="177"/>
      <c r="G103" s="177"/>
      <c r="H103" s="177"/>
      <c r="I103" s="178"/>
      <c r="J103" s="70">
        <f>SUM(J93:J102)</f>
        <v>0</v>
      </c>
      <c r="K103" s="70">
        <f>SUM(K93:K102)</f>
        <v>0</v>
      </c>
      <c r="L103" s="79"/>
      <c r="M103" s="70">
        <f>SUM(M93:M102)</f>
        <v>0</v>
      </c>
      <c r="N103" s="70">
        <f>SUM(N93:N102)</f>
        <v>0</v>
      </c>
      <c r="O103" s="70">
        <f>SUM(O93:O102)</f>
        <v>0</v>
      </c>
      <c r="P103" s="73"/>
      <c r="Q103" s="78"/>
      <c r="R103" s="70">
        <f t="shared" ref="R103:AH103" si="63">SUM(R93:R102)</f>
        <v>0</v>
      </c>
      <c r="S103" s="70">
        <f t="shared" si="63"/>
        <v>0</v>
      </c>
      <c r="T103" s="70">
        <f t="shared" si="63"/>
        <v>0</v>
      </c>
      <c r="U103" s="70">
        <f t="shared" si="63"/>
        <v>0</v>
      </c>
      <c r="V103" s="70">
        <f t="shared" si="63"/>
        <v>0</v>
      </c>
      <c r="W103" s="70">
        <f t="shared" si="63"/>
        <v>0</v>
      </c>
      <c r="X103" s="70">
        <f t="shared" si="63"/>
        <v>0</v>
      </c>
      <c r="Y103" s="70">
        <f t="shared" si="63"/>
        <v>0</v>
      </c>
      <c r="Z103" s="70">
        <f t="shared" si="63"/>
        <v>0</v>
      </c>
      <c r="AA103" s="70">
        <f t="shared" si="63"/>
        <v>0</v>
      </c>
      <c r="AB103" s="70">
        <f t="shared" si="63"/>
        <v>0</v>
      </c>
      <c r="AC103" s="70">
        <f t="shared" si="63"/>
        <v>0</v>
      </c>
      <c r="AD103" s="70">
        <f t="shared" si="63"/>
        <v>0</v>
      </c>
      <c r="AE103" s="70">
        <f t="shared" si="63"/>
        <v>0</v>
      </c>
      <c r="AF103" s="70">
        <f t="shared" si="63"/>
        <v>0</v>
      </c>
      <c r="AG103" s="70">
        <f t="shared" si="63"/>
        <v>0</v>
      </c>
      <c r="AH103" s="70">
        <f t="shared" si="63"/>
        <v>0</v>
      </c>
      <c r="AI103" s="74">
        <f>IF(ISERROR(AH103/J103),0,AH103/J103)</f>
        <v>0</v>
      </c>
      <c r="AJ103" s="74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>
      <c r="A104" s="182" t="s">
        <v>58</v>
      </c>
      <c r="B104" s="183"/>
      <c r="C104" s="183"/>
      <c r="D104" s="183"/>
      <c r="E104" s="184"/>
      <c r="F104" s="17"/>
      <c r="G104" s="18"/>
      <c r="H104" s="19"/>
      <c r="I104" s="19"/>
      <c r="J104" s="7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6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5" customFormat="1" ht="12.75" hidden="1" customHeight="1" collapsed="1">
      <c r="A115" s="175" t="s">
        <v>59</v>
      </c>
      <c r="B115" s="176"/>
      <c r="C115" s="177"/>
      <c r="D115" s="177"/>
      <c r="E115" s="177"/>
      <c r="F115" s="177"/>
      <c r="G115" s="177"/>
      <c r="H115" s="177"/>
      <c r="I115" s="178"/>
      <c r="J115" s="70">
        <f>SUM(J105:J114)</f>
        <v>0</v>
      </c>
      <c r="K115" s="70">
        <f>SUM(K105:K114)</f>
        <v>0</v>
      </c>
      <c r="L115" s="79"/>
      <c r="M115" s="70">
        <f>SUM(M105:M114)</f>
        <v>0</v>
      </c>
      <c r="N115" s="70">
        <f>SUM(N105:N114)</f>
        <v>0</v>
      </c>
      <c r="O115" s="70">
        <f>SUM(O105:O114)</f>
        <v>0</v>
      </c>
      <c r="P115" s="73"/>
      <c r="Q115" s="78"/>
      <c r="R115" s="70">
        <f t="shared" ref="R115:AH115" si="71">SUM(R105:R114)</f>
        <v>0</v>
      </c>
      <c r="S115" s="70">
        <f t="shared" si="71"/>
        <v>0</v>
      </c>
      <c r="T115" s="70">
        <f t="shared" si="71"/>
        <v>0</v>
      </c>
      <c r="U115" s="70">
        <f t="shared" si="71"/>
        <v>0</v>
      </c>
      <c r="V115" s="70">
        <f t="shared" si="71"/>
        <v>0</v>
      </c>
      <c r="W115" s="70">
        <f t="shared" si="71"/>
        <v>0</v>
      </c>
      <c r="X115" s="70">
        <f t="shared" si="71"/>
        <v>0</v>
      </c>
      <c r="Y115" s="70">
        <f t="shared" si="71"/>
        <v>0</v>
      </c>
      <c r="Z115" s="70">
        <f t="shared" si="71"/>
        <v>0</v>
      </c>
      <c r="AA115" s="70">
        <f t="shared" si="71"/>
        <v>0</v>
      </c>
      <c r="AB115" s="70">
        <f t="shared" si="71"/>
        <v>0</v>
      </c>
      <c r="AC115" s="70">
        <f t="shared" si="71"/>
        <v>0</v>
      </c>
      <c r="AD115" s="70">
        <f t="shared" si="71"/>
        <v>0</v>
      </c>
      <c r="AE115" s="70">
        <f t="shared" si="71"/>
        <v>0</v>
      </c>
      <c r="AF115" s="70">
        <f t="shared" si="71"/>
        <v>0</v>
      </c>
      <c r="AG115" s="70">
        <f t="shared" si="71"/>
        <v>0</v>
      </c>
      <c r="AH115" s="70">
        <f t="shared" si="71"/>
        <v>0</v>
      </c>
      <c r="AI115" s="74">
        <f>IF(ISERROR(AH115/J115),0,AH115/J115)</f>
        <v>0</v>
      </c>
      <c r="AJ115" s="74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>
      <c r="A116" s="182" t="s">
        <v>60</v>
      </c>
      <c r="B116" s="183"/>
      <c r="C116" s="183"/>
      <c r="D116" s="183"/>
      <c r="E116" s="184"/>
      <c r="F116" s="17"/>
      <c r="G116" s="18"/>
      <c r="H116" s="19"/>
      <c r="I116" s="19"/>
      <c r="J116" s="7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6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5" customFormat="1" ht="12.75" hidden="1" customHeight="1" collapsed="1">
      <c r="A127" s="175" t="s">
        <v>61</v>
      </c>
      <c r="B127" s="176"/>
      <c r="C127" s="177"/>
      <c r="D127" s="177"/>
      <c r="E127" s="177"/>
      <c r="F127" s="177"/>
      <c r="G127" s="177"/>
      <c r="H127" s="177"/>
      <c r="I127" s="178"/>
      <c r="J127" s="70">
        <f>SUM(J117:J126)</f>
        <v>0</v>
      </c>
      <c r="K127" s="70">
        <f>SUM(K117:K126)</f>
        <v>0</v>
      </c>
      <c r="L127" s="79"/>
      <c r="M127" s="70">
        <f>SUM(M117:M126)</f>
        <v>0</v>
      </c>
      <c r="N127" s="70">
        <f>SUM(N117:N126)</f>
        <v>0</v>
      </c>
      <c r="O127" s="70">
        <f>SUM(O117:O126)</f>
        <v>0</v>
      </c>
      <c r="P127" s="73"/>
      <c r="Q127" s="78"/>
      <c r="R127" s="70">
        <f t="shared" ref="R127:AH127" si="79">SUM(R117:R126)</f>
        <v>0</v>
      </c>
      <c r="S127" s="70">
        <f t="shared" si="79"/>
        <v>0</v>
      </c>
      <c r="T127" s="70">
        <f t="shared" si="79"/>
        <v>0</v>
      </c>
      <c r="U127" s="70">
        <f t="shared" si="79"/>
        <v>0</v>
      </c>
      <c r="V127" s="70">
        <f t="shared" si="79"/>
        <v>0</v>
      </c>
      <c r="W127" s="70">
        <f t="shared" si="79"/>
        <v>0</v>
      </c>
      <c r="X127" s="70">
        <f t="shared" si="79"/>
        <v>0</v>
      </c>
      <c r="Y127" s="70">
        <f t="shared" si="79"/>
        <v>0</v>
      </c>
      <c r="Z127" s="70">
        <f t="shared" si="79"/>
        <v>0</v>
      </c>
      <c r="AA127" s="70">
        <f t="shared" si="79"/>
        <v>0</v>
      </c>
      <c r="AB127" s="70">
        <f t="shared" si="79"/>
        <v>0</v>
      </c>
      <c r="AC127" s="70">
        <f t="shared" si="79"/>
        <v>0</v>
      </c>
      <c r="AD127" s="70">
        <f t="shared" si="79"/>
        <v>0</v>
      </c>
      <c r="AE127" s="70">
        <f t="shared" si="79"/>
        <v>0</v>
      </c>
      <c r="AF127" s="70">
        <f t="shared" si="79"/>
        <v>0</v>
      </c>
      <c r="AG127" s="70">
        <f t="shared" si="79"/>
        <v>0</v>
      </c>
      <c r="AH127" s="70">
        <f t="shared" si="79"/>
        <v>0</v>
      </c>
      <c r="AI127" s="74">
        <f>IF(ISERROR(AH127/J127),0,AH127/J127)</f>
        <v>0</v>
      </c>
      <c r="AJ127" s="74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>
      <c r="A128" s="182" t="s">
        <v>62</v>
      </c>
      <c r="B128" s="183"/>
      <c r="C128" s="183"/>
      <c r="D128" s="183"/>
      <c r="E128" s="184"/>
      <c r="F128" s="17"/>
      <c r="G128" s="18"/>
      <c r="H128" s="19"/>
      <c r="I128" s="19"/>
      <c r="J128" s="7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5" customFormat="1" ht="12.75" hidden="1" customHeight="1" collapsed="1">
      <c r="A139" s="185" t="s">
        <v>63</v>
      </c>
      <c r="B139" s="185"/>
      <c r="C139" s="185"/>
      <c r="D139" s="185"/>
      <c r="E139" s="185"/>
      <c r="F139" s="185"/>
      <c r="G139" s="185"/>
      <c r="H139" s="185"/>
      <c r="I139" s="185"/>
      <c r="J139" s="70">
        <v>0</v>
      </c>
      <c r="K139" s="70">
        <v>0</v>
      </c>
      <c r="L139" s="79"/>
      <c r="M139" s="70">
        <f>SUM(M129:M138)</f>
        <v>0</v>
      </c>
      <c r="N139" s="70">
        <f>SUM(N129:N138)</f>
        <v>0</v>
      </c>
      <c r="O139" s="70">
        <f>SUM(O129:O138)</f>
        <v>0</v>
      </c>
      <c r="P139" s="73"/>
      <c r="Q139" s="78"/>
      <c r="R139" s="70">
        <f t="shared" ref="R139:AH139" si="87">SUM(R129:R138)</f>
        <v>0</v>
      </c>
      <c r="S139" s="70">
        <f t="shared" si="87"/>
        <v>0</v>
      </c>
      <c r="T139" s="70">
        <f t="shared" si="87"/>
        <v>0</v>
      </c>
      <c r="U139" s="70">
        <f t="shared" si="87"/>
        <v>0</v>
      </c>
      <c r="V139" s="70">
        <f t="shared" si="87"/>
        <v>0</v>
      </c>
      <c r="W139" s="70">
        <f t="shared" si="87"/>
        <v>0</v>
      </c>
      <c r="X139" s="70">
        <f t="shared" si="87"/>
        <v>0</v>
      </c>
      <c r="Y139" s="70">
        <f t="shared" si="87"/>
        <v>0</v>
      </c>
      <c r="Z139" s="70">
        <f t="shared" si="87"/>
        <v>0</v>
      </c>
      <c r="AA139" s="70">
        <f t="shared" si="87"/>
        <v>0</v>
      </c>
      <c r="AB139" s="70">
        <f t="shared" si="87"/>
        <v>0</v>
      </c>
      <c r="AC139" s="70">
        <f t="shared" si="87"/>
        <v>0</v>
      </c>
      <c r="AD139" s="70">
        <f t="shared" si="87"/>
        <v>0</v>
      </c>
      <c r="AE139" s="70">
        <f t="shared" si="87"/>
        <v>0</v>
      </c>
      <c r="AF139" s="70">
        <f t="shared" si="87"/>
        <v>0</v>
      </c>
      <c r="AG139" s="70">
        <f t="shared" si="87"/>
        <v>0</v>
      </c>
      <c r="AH139" s="70">
        <f t="shared" si="87"/>
        <v>0</v>
      </c>
      <c r="AI139" s="74">
        <f>IF(ISERROR(AH139/J139),0,AH139/J139)</f>
        <v>0</v>
      </c>
      <c r="AJ139" s="74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>
      <c r="A140" s="186" t="s">
        <v>64</v>
      </c>
      <c r="B140" s="187"/>
      <c r="C140" s="187"/>
      <c r="D140" s="187"/>
      <c r="E140" s="188"/>
      <c r="F140" s="42"/>
      <c r="G140" s="43"/>
      <c r="H140" s="44"/>
      <c r="I140" s="44"/>
      <c r="J140" s="7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5" customFormat="1" ht="12.75" hidden="1" customHeight="1" collapsed="1">
      <c r="A151" s="175" t="s">
        <v>65</v>
      </c>
      <c r="B151" s="177"/>
      <c r="C151" s="177"/>
      <c r="D151" s="177"/>
      <c r="E151" s="177"/>
      <c r="F151" s="177"/>
      <c r="G151" s="177"/>
      <c r="H151" s="177"/>
      <c r="I151" s="178"/>
      <c r="J151" s="70">
        <f>SUM(J141:J150)</f>
        <v>0</v>
      </c>
      <c r="K151" s="70">
        <f>SUM(K141:K150)</f>
        <v>0</v>
      </c>
      <c r="L151" s="79"/>
      <c r="M151" s="70">
        <f>SUM(M141:M150)</f>
        <v>0</v>
      </c>
      <c r="N151" s="70">
        <f>SUM(N141:N150)</f>
        <v>0</v>
      </c>
      <c r="O151" s="70">
        <f>SUM(O141:O150)</f>
        <v>0</v>
      </c>
      <c r="P151" s="73"/>
      <c r="Q151" s="78"/>
      <c r="R151" s="70">
        <f t="shared" ref="R151:AH151" si="95">SUM(R141:R150)</f>
        <v>0</v>
      </c>
      <c r="S151" s="70">
        <f t="shared" si="95"/>
        <v>0</v>
      </c>
      <c r="T151" s="70">
        <f t="shared" si="95"/>
        <v>0</v>
      </c>
      <c r="U151" s="70">
        <f t="shared" si="95"/>
        <v>0</v>
      </c>
      <c r="V151" s="70">
        <f t="shared" si="95"/>
        <v>0</v>
      </c>
      <c r="W151" s="70">
        <f t="shared" si="95"/>
        <v>0</v>
      </c>
      <c r="X151" s="70">
        <f t="shared" si="95"/>
        <v>0</v>
      </c>
      <c r="Y151" s="70">
        <f t="shared" si="95"/>
        <v>0</v>
      </c>
      <c r="Z151" s="70">
        <f t="shared" si="95"/>
        <v>0</v>
      </c>
      <c r="AA151" s="70">
        <f t="shared" si="95"/>
        <v>0</v>
      </c>
      <c r="AB151" s="70">
        <f t="shared" si="95"/>
        <v>0</v>
      </c>
      <c r="AC151" s="70">
        <f t="shared" si="95"/>
        <v>0</v>
      </c>
      <c r="AD151" s="70">
        <f t="shared" si="95"/>
        <v>0</v>
      </c>
      <c r="AE151" s="70">
        <f t="shared" si="95"/>
        <v>0</v>
      </c>
      <c r="AF151" s="70">
        <f t="shared" si="95"/>
        <v>0</v>
      </c>
      <c r="AG151" s="70">
        <f t="shared" si="95"/>
        <v>0</v>
      </c>
      <c r="AH151" s="70">
        <f t="shared" si="95"/>
        <v>0</v>
      </c>
      <c r="AI151" s="74">
        <f>IF(ISERROR(AH151/J151),0,AH151/J151)</f>
        <v>0</v>
      </c>
      <c r="AJ151" s="74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>
      <c r="A152" s="182" t="s">
        <v>66</v>
      </c>
      <c r="B152" s="183"/>
      <c r="C152" s="183"/>
      <c r="D152" s="183"/>
      <c r="E152" s="184"/>
      <c r="F152" s="17"/>
      <c r="G152" s="18"/>
      <c r="H152" s="19"/>
      <c r="I152" s="19"/>
      <c r="J152" s="7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5" customFormat="1" ht="12.75" hidden="1" customHeight="1" collapsed="1">
      <c r="A163" s="175" t="s">
        <v>67</v>
      </c>
      <c r="B163" s="177"/>
      <c r="C163" s="177"/>
      <c r="D163" s="177"/>
      <c r="E163" s="177"/>
      <c r="F163" s="177"/>
      <c r="G163" s="177"/>
      <c r="H163" s="177"/>
      <c r="I163" s="178"/>
      <c r="J163" s="70">
        <f>SUM(J153:J162)</f>
        <v>0</v>
      </c>
      <c r="K163" s="70">
        <f>SUM(K153:K162)</f>
        <v>0</v>
      </c>
      <c r="L163" s="79"/>
      <c r="M163" s="70">
        <f>SUM(M153:M162)</f>
        <v>0</v>
      </c>
      <c r="N163" s="70">
        <f>SUM(N153:N162)</f>
        <v>0</v>
      </c>
      <c r="O163" s="70">
        <f>SUM(O153:O162)</f>
        <v>0</v>
      </c>
      <c r="P163" s="73"/>
      <c r="Q163" s="78"/>
      <c r="R163" s="70">
        <f t="shared" ref="R163:AH163" si="103">SUM(R153:R162)</f>
        <v>0</v>
      </c>
      <c r="S163" s="70">
        <f t="shared" si="103"/>
        <v>0</v>
      </c>
      <c r="T163" s="70">
        <f t="shared" si="103"/>
        <v>0</v>
      </c>
      <c r="U163" s="70">
        <f t="shared" si="103"/>
        <v>0</v>
      </c>
      <c r="V163" s="70">
        <f t="shared" si="103"/>
        <v>0</v>
      </c>
      <c r="W163" s="70">
        <f t="shared" si="103"/>
        <v>0</v>
      </c>
      <c r="X163" s="70">
        <f t="shared" si="103"/>
        <v>0</v>
      </c>
      <c r="Y163" s="70">
        <f t="shared" si="103"/>
        <v>0</v>
      </c>
      <c r="Z163" s="70">
        <f t="shared" si="103"/>
        <v>0</v>
      </c>
      <c r="AA163" s="70">
        <f t="shared" si="103"/>
        <v>0</v>
      </c>
      <c r="AB163" s="70">
        <f t="shared" si="103"/>
        <v>0</v>
      </c>
      <c r="AC163" s="70">
        <f t="shared" si="103"/>
        <v>0</v>
      </c>
      <c r="AD163" s="70">
        <f t="shared" si="103"/>
        <v>0</v>
      </c>
      <c r="AE163" s="70">
        <f t="shared" si="103"/>
        <v>0</v>
      </c>
      <c r="AF163" s="70">
        <f t="shared" si="103"/>
        <v>0</v>
      </c>
      <c r="AG163" s="70">
        <f t="shared" si="103"/>
        <v>0</v>
      </c>
      <c r="AH163" s="70">
        <f t="shared" si="103"/>
        <v>0</v>
      </c>
      <c r="AI163" s="74">
        <f>IF(ISERROR(AH163/J163),0,AH163/J163)</f>
        <v>0</v>
      </c>
      <c r="AJ163" s="74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>
      <c r="A164" s="182" t="s">
        <v>68</v>
      </c>
      <c r="B164" s="183"/>
      <c r="C164" s="183"/>
      <c r="D164" s="183"/>
      <c r="E164" s="184"/>
      <c r="F164" s="17"/>
      <c r="G164" s="18"/>
      <c r="H164" s="19"/>
      <c r="I164" s="19"/>
      <c r="J164" s="7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5" customFormat="1" ht="12.75" hidden="1" customHeight="1" collapsed="1">
      <c r="A175" s="175" t="s">
        <v>69</v>
      </c>
      <c r="B175" s="177"/>
      <c r="C175" s="177"/>
      <c r="D175" s="177"/>
      <c r="E175" s="177"/>
      <c r="F175" s="177"/>
      <c r="G175" s="177"/>
      <c r="H175" s="177"/>
      <c r="I175" s="178"/>
      <c r="J175" s="70">
        <f>SUM(J165:J174)</f>
        <v>0</v>
      </c>
      <c r="K175" s="70">
        <f>SUM(K165:K174)</f>
        <v>0</v>
      </c>
      <c r="L175" s="79"/>
      <c r="M175" s="70">
        <f>SUM(M165:M174)</f>
        <v>0</v>
      </c>
      <c r="N175" s="70">
        <f>SUM(N165:N174)</f>
        <v>0</v>
      </c>
      <c r="O175" s="70">
        <f>SUM(O165:O174)</f>
        <v>0</v>
      </c>
      <c r="P175" s="73"/>
      <c r="Q175" s="78"/>
      <c r="R175" s="70">
        <f t="shared" ref="R175:AH175" si="111">SUM(R165:R174)</f>
        <v>0</v>
      </c>
      <c r="S175" s="70">
        <f t="shared" si="111"/>
        <v>0</v>
      </c>
      <c r="T175" s="70">
        <f t="shared" si="111"/>
        <v>0</v>
      </c>
      <c r="U175" s="70">
        <f t="shared" si="111"/>
        <v>0</v>
      </c>
      <c r="V175" s="70">
        <f t="shared" si="111"/>
        <v>0</v>
      </c>
      <c r="W175" s="70">
        <f t="shared" si="111"/>
        <v>0</v>
      </c>
      <c r="X175" s="70">
        <f t="shared" si="111"/>
        <v>0</v>
      </c>
      <c r="Y175" s="70">
        <f t="shared" si="111"/>
        <v>0</v>
      </c>
      <c r="Z175" s="70">
        <f t="shared" si="111"/>
        <v>0</v>
      </c>
      <c r="AA175" s="70">
        <f t="shared" si="111"/>
        <v>0</v>
      </c>
      <c r="AB175" s="70">
        <f t="shared" si="111"/>
        <v>0</v>
      </c>
      <c r="AC175" s="70">
        <f t="shared" si="111"/>
        <v>0</v>
      </c>
      <c r="AD175" s="70">
        <f t="shared" si="111"/>
        <v>0</v>
      </c>
      <c r="AE175" s="70">
        <f t="shared" si="111"/>
        <v>0</v>
      </c>
      <c r="AF175" s="70">
        <f t="shared" si="111"/>
        <v>0</v>
      </c>
      <c r="AG175" s="70">
        <f t="shared" si="111"/>
        <v>0</v>
      </c>
      <c r="AH175" s="70">
        <f t="shared" si="111"/>
        <v>0</v>
      </c>
      <c r="AI175" s="74">
        <f>IF(ISERROR(AH175/J175),0,AH175/J175)</f>
        <v>0</v>
      </c>
      <c r="AJ175" s="74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>
      <c r="A176" s="182" t="s">
        <v>70</v>
      </c>
      <c r="B176" s="183"/>
      <c r="C176" s="183"/>
      <c r="D176" s="183"/>
      <c r="E176" s="184"/>
      <c r="F176" s="17"/>
      <c r="G176" s="18"/>
      <c r="H176" s="19"/>
      <c r="I176" s="19"/>
      <c r="J176" s="7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5" customFormat="1" ht="12.75" hidden="1" customHeight="1" collapsed="1">
      <c r="A187" s="175" t="s">
        <v>71</v>
      </c>
      <c r="B187" s="177"/>
      <c r="C187" s="177"/>
      <c r="D187" s="177"/>
      <c r="E187" s="177"/>
      <c r="F187" s="177"/>
      <c r="G187" s="177"/>
      <c r="H187" s="177"/>
      <c r="I187" s="178"/>
      <c r="J187" s="70">
        <f>SUM(J177:J186)</f>
        <v>0</v>
      </c>
      <c r="K187" s="70">
        <f>SUM(K177:K186)</f>
        <v>0</v>
      </c>
      <c r="L187" s="79"/>
      <c r="M187" s="70">
        <f>SUM(M177:M186)</f>
        <v>0</v>
      </c>
      <c r="N187" s="70">
        <f>SUM(N177:N186)</f>
        <v>0</v>
      </c>
      <c r="O187" s="70">
        <f>SUM(O177:O186)</f>
        <v>0</v>
      </c>
      <c r="P187" s="73"/>
      <c r="Q187" s="78"/>
      <c r="R187" s="70">
        <f t="shared" ref="R187:AH187" si="119">SUM(R177:R186)</f>
        <v>0</v>
      </c>
      <c r="S187" s="70">
        <f t="shared" si="119"/>
        <v>0</v>
      </c>
      <c r="T187" s="70">
        <f t="shared" si="119"/>
        <v>0</v>
      </c>
      <c r="U187" s="70">
        <f t="shared" si="119"/>
        <v>0</v>
      </c>
      <c r="V187" s="70">
        <f t="shared" si="119"/>
        <v>0</v>
      </c>
      <c r="W187" s="70">
        <f t="shared" si="119"/>
        <v>0</v>
      </c>
      <c r="X187" s="70">
        <f t="shared" si="119"/>
        <v>0</v>
      </c>
      <c r="Y187" s="70">
        <f t="shared" si="119"/>
        <v>0</v>
      </c>
      <c r="Z187" s="70">
        <f t="shared" si="119"/>
        <v>0</v>
      </c>
      <c r="AA187" s="70">
        <f t="shared" si="119"/>
        <v>0</v>
      </c>
      <c r="AB187" s="70">
        <f t="shared" si="119"/>
        <v>0</v>
      </c>
      <c r="AC187" s="70">
        <f t="shared" si="119"/>
        <v>0</v>
      </c>
      <c r="AD187" s="70">
        <f t="shared" si="119"/>
        <v>0</v>
      </c>
      <c r="AE187" s="70">
        <f t="shared" si="119"/>
        <v>0</v>
      </c>
      <c r="AF187" s="70">
        <f t="shared" si="119"/>
        <v>0</v>
      </c>
      <c r="AG187" s="70">
        <f t="shared" si="119"/>
        <v>0</v>
      </c>
      <c r="AH187" s="70">
        <f t="shared" si="119"/>
        <v>0</v>
      </c>
      <c r="AI187" s="74">
        <f>IF(ISERROR(AH187/J187),0,AH187/J187)</f>
        <v>0</v>
      </c>
      <c r="AJ187" s="74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136" t="s">
        <v>72</v>
      </c>
      <c r="B188" s="137"/>
      <c r="C188" s="137"/>
      <c r="D188" s="137"/>
      <c r="E188" s="138"/>
      <c r="F188" s="17"/>
      <c r="G188" s="18"/>
      <c r="H188" s="19"/>
      <c r="I188" s="19"/>
      <c r="J188" s="160">
        <v>484169000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>
      <c r="A189" s="25">
        <v>1</v>
      </c>
      <c r="B189" s="26"/>
      <c r="C189" s="60" t="s">
        <v>180</v>
      </c>
      <c r="D189" s="94">
        <v>42772</v>
      </c>
      <c r="E189" s="93" t="s">
        <v>156</v>
      </c>
      <c r="F189" s="87" t="s">
        <v>157</v>
      </c>
      <c r="G189" s="95">
        <v>36243</v>
      </c>
      <c r="H189" s="89"/>
      <c r="I189" s="89">
        <v>43100</v>
      </c>
      <c r="J189" s="161"/>
      <c r="K189" s="52">
        <v>484169000</v>
      </c>
      <c r="L189" s="92"/>
      <c r="M189" s="31"/>
      <c r="N189" s="31"/>
      <c r="O189" s="31"/>
      <c r="P189" s="37"/>
      <c r="Q189" s="37"/>
      <c r="R189" s="31"/>
      <c r="S189" s="31"/>
      <c r="T189" s="31">
        <v>242084500</v>
      </c>
      <c r="U189" s="32">
        <f>SUM(R189:T189)</f>
        <v>242084500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 t="shared" ref="AH189" si="120">SUM(U189,Y189,AC189,AG189)</f>
        <v>242084500</v>
      </c>
      <c r="AI189" s="33">
        <f>IF(ISERROR(AH189/J188),0,AH189/J188)</f>
        <v>0.5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5" customFormat="1">
      <c r="A190" s="139" t="s">
        <v>73</v>
      </c>
      <c r="B190" s="140"/>
      <c r="C190" s="140"/>
      <c r="D190" s="140"/>
      <c r="E190" s="140"/>
      <c r="F190" s="140"/>
      <c r="G190" s="140"/>
      <c r="H190" s="140"/>
      <c r="I190" s="141"/>
      <c r="J190" s="114">
        <f>J188</f>
        <v>484169000</v>
      </c>
      <c r="K190" s="114">
        <f>SUM(K189:K189)</f>
        <v>484169000</v>
      </c>
      <c r="L190" s="127"/>
      <c r="M190" s="114">
        <f>SUM(M189:M189)</f>
        <v>0</v>
      </c>
      <c r="N190" s="114">
        <f>SUM(N189:N189)</f>
        <v>0</v>
      </c>
      <c r="O190" s="114">
        <f>SUM(O189:O189)</f>
        <v>0</v>
      </c>
      <c r="P190" s="116"/>
      <c r="Q190" s="117"/>
      <c r="R190" s="114">
        <f t="shared" ref="R190:AH190" si="121">SUM(R189:R189)</f>
        <v>0</v>
      </c>
      <c r="S190" s="114">
        <f t="shared" si="121"/>
        <v>0</v>
      </c>
      <c r="T190" s="114">
        <f t="shared" si="121"/>
        <v>242084500</v>
      </c>
      <c r="U190" s="114">
        <f t="shared" si="121"/>
        <v>242084500</v>
      </c>
      <c r="V190" s="114">
        <f t="shared" si="121"/>
        <v>0</v>
      </c>
      <c r="W190" s="114">
        <f t="shared" si="121"/>
        <v>0</v>
      </c>
      <c r="X190" s="114">
        <f t="shared" si="121"/>
        <v>0</v>
      </c>
      <c r="Y190" s="114">
        <f t="shared" si="121"/>
        <v>0</v>
      </c>
      <c r="Z190" s="114">
        <f t="shared" si="121"/>
        <v>0</v>
      </c>
      <c r="AA190" s="114">
        <f t="shared" si="121"/>
        <v>0</v>
      </c>
      <c r="AB190" s="114">
        <f t="shared" si="121"/>
        <v>0</v>
      </c>
      <c r="AC190" s="114">
        <f t="shared" si="121"/>
        <v>0</v>
      </c>
      <c r="AD190" s="114">
        <f t="shared" si="121"/>
        <v>0</v>
      </c>
      <c r="AE190" s="114">
        <f t="shared" si="121"/>
        <v>0</v>
      </c>
      <c r="AF190" s="114">
        <f t="shared" si="121"/>
        <v>0</v>
      </c>
      <c r="AG190" s="114">
        <f t="shared" si="121"/>
        <v>0</v>
      </c>
      <c r="AH190" s="114">
        <f t="shared" si="121"/>
        <v>242084500</v>
      </c>
      <c r="AI190" s="118">
        <f>IF(ISERROR(AH190/J190),0,AH190/J190)</f>
        <v>0.5</v>
      </c>
      <c r="AJ190" s="118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1" customFormat="1" ht="15" customHeight="1">
      <c r="A191" s="142" t="str">
        <f>"TOTAL ASIG."&amp;" "&amp;$A$5</f>
        <v>TOTAL ASIG. 24-03-999 "Programa de Generación de Microemprendimiento Indígena Urbano"</v>
      </c>
      <c r="B191" s="143"/>
      <c r="C191" s="143"/>
      <c r="D191" s="143"/>
      <c r="E191" s="143"/>
      <c r="F191" s="143"/>
      <c r="G191" s="143"/>
      <c r="H191" s="143"/>
      <c r="I191" s="144"/>
      <c r="J191" s="119">
        <f>SUM(J19,J31,J43,J55,J67,J79,J91,J103,J115,J127,J139,J151,J163,J175,J187,J190)</f>
        <v>484169000</v>
      </c>
      <c r="K191" s="119">
        <f>+K19+K31+K43+K55+K67+K79+K91+K103+K115+K127+K139+K151+K187+K163+K175+K190</f>
        <v>484169000</v>
      </c>
      <c r="L191" s="120"/>
      <c r="M191" s="119">
        <f>+M19+M31+M43+M55+M67+M79+M91+M103+M115+M127+M139+M151+M187+M163+M175+M190</f>
        <v>0</v>
      </c>
      <c r="N191" s="119">
        <f>+N19+N31+N43+N55+N67+N79+N91+N103+N115+N127+N139+N151+N187+N163+N175+N190</f>
        <v>0</v>
      </c>
      <c r="O191" s="119">
        <f>+O19+O31+O43+O55+O67+O79+O91+O103+O115+O127+O139+O151+O187+O163+O175+O190</f>
        <v>0</v>
      </c>
      <c r="P191" s="121"/>
      <c r="Q191" s="128"/>
      <c r="R191" s="119">
        <f t="shared" ref="R191:AH191" si="122">+R19+R31+R43+R55+R67+R79+R91+R103+R115+R127+R139+R151+R187+R163+R175+R190</f>
        <v>0</v>
      </c>
      <c r="S191" s="119">
        <f t="shared" si="122"/>
        <v>0</v>
      </c>
      <c r="T191" s="119">
        <f t="shared" si="122"/>
        <v>242084500</v>
      </c>
      <c r="U191" s="119">
        <f t="shared" si="122"/>
        <v>242084500</v>
      </c>
      <c r="V191" s="119">
        <f t="shared" si="122"/>
        <v>0</v>
      </c>
      <c r="W191" s="119">
        <f t="shared" si="122"/>
        <v>0</v>
      </c>
      <c r="X191" s="119">
        <f t="shared" si="122"/>
        <v>0</v>
      </c>
      <c r="Y191" s="119">
        <f t="shared" si="122"/>
        <v>0</v>
      </c>
      <c r="Z191" s="119">
        <f t="shared" si="122"/>
        <v>0</v>
      </c>
      <c r="AA191" s="119">
        <f t="shared" si="122"/>
        <v>0</v>
      </c>
      <c r="AB191" s="119">
        <f t="shared" si="122"/>
        <v>0</v>
      </c>
      <c r="AC191" s="119">
        <f t="shared" si="122"/>
        <v>0</v>
      </c>
      <c r="AD191" s="119">
        <f t="shared" si="122"/>
        <v>0</v>
      </c>
      <c r="AE191" s="119">
        <f t="shared" si="122"/>
        <v>0</v>
      </c>
      <c r="AF191" s="119">
        <f t="shared" si="122"/>
        <v>0</v>
      </c>
      <c r="AG191" s="119">
        <f t="shared" si="122"/>
        <v>0</v>
      </c>
      <c r="AH191" s="119">
        <f t="shared" si="122"/>
        <v>242084500</v>
      </c>
      <c r="AI191" s="123">
        <f>IF(ISERROR(AH191/J191),0,AH191/J191)</f>
        <v>0.5</v>
      </c>
      <c r="AJ191" s="123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>
      <c r="D194" s="15"/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J188:J189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R189:T189 V117:X126 Z189:AB189 V189:X189 M118:N126 M189 M106:N114 M59:N66 AD189:AF189">
      <formula1>-100000000</formula1>
      <formula2>10000000000</formula2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>
      <formula1>42005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P45:Q54 L45:L54 E45:G54 P33:Q42 L33:L42 E33:G42 P21:Q30 L21:L30 E21:G30 P9:Q18 L9:L18 N57:N58 C59:C66 E189:G189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">
      <formula1>255</formula1>
    </dataValidation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3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208"/>
  <sheetViews>
    <sheetView zoomScaleNormal="100" workbookViewId="0">
      <pane xSplit="5" ySplit="7" topLeftCell="F8" activePane="bottomRight" state="frozen"/>
      <selection activeCell="B12" sqref="B12"/>
      <selection pane="topRight" activeCell="B12" sqref="B12"/>
      <selection pane="bottomLeft" activeCell="B12" sqref="B12"/>
      <selection pane="bottomRight" activeCell="L8" sqref="L1:L1048576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hidden="1" customWidth="1"/>
    <col min="13" max="13" width="10.42578125" style="16" customWidth="1"/>
    <col min="14" max="14" width="9.140625" style="16" customWidth="1"/>
    <col min="15" max="15" width="13" style="16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87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10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10" t="s">
        <v>22</v>
      </c>
      <c r="D7" s="156"/>
      <c r="E7" s="153"/>
      <c r="F7" s="156"/>
      <c r="G7" s="153"/>
      <c r="H7" s="111" t="s">
        <v>23</v>
      </c>
      <c r="I7" s="111" t="s">
        <v>24</v>
      </c>
      <c r="J7" s="159"/>
      <c r="K7" s="159"/>
      <c r="L7" s="153"/>
      <c r="M7" s="112" t="s">
        <v>25</v>
      </c>
      <c r="N7" s="112" t="s">
        <v>26</v>
      </c>
      <c r="O7" s="112" t="s">
        <v>27</v>
      </c>
      <c r="P7" s="153"/>
      <c r="Q7" s="156"/>
      <c r="R7" s="112" t="s">
        <v>28</v>
      </c>
      <c r="S7" s="112" t="s">
        <v>29</v>
      </c>
      <c r="T7" s="112" t="s">
        <v>30</v>
      </c>
      <c r="U7" s="159"/>
      <c r="V7" s="112" t="s">
        <v>31</v>
      </c>
      <c r="W7" s="112" t="s">
        <v>32</v>
      </c>
      <c r="X7" s="112" t="s">
        <v>33</v>
      </c>
      <c r="Y7" s="159"/>
      <c r="Z7" s="112" t="s">
        <v>34</v>
      </c>
      <c r="AA7" s="112" t="s">
        <v>35</v>
      </c>
      <c r="AB7" s="112" t="s">
        <v>36</v>
      </c>
      <c r="AC7" s="159"/>
      <c r="AD7" s="112" t="s">
        <v>37</v>
      </c>
      <c r="AE7" s="112" t="s">
        <v>38</v>
      </c>
      <c r="AF7" s="112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>
      <c r="A8" s="179" t="s">
        <v>42</v>
      </c>
      <c r="B8" s="180"/>
      <c r="C8" s="180"/>
      <c r="D8" s="180"/>
      <c r="E8" s="181"/>
      <c r="F8" s="17"/>
      <c r="G8" s="18"/>
      <c r="H8" s="19"/>
      <c r="I8" s="19"/>
      <c r="J8" s="7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 t="str">
        <f t="shared" ref="AJ9:AJ18" si="1">IF(ISERROR(AH9/$AH$191),"-",AH9/$AH$191)</f>
        <v>-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 t="str">
        <f t="shared" si="1"/>
        <v>-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 t="str">
        <f t="shared" si="1"/>
        <v>-</v>
      </c>
    </row>
    <row r="12" spans="1:44" ht="12.75" hidden="1" customHeight="1" outlineLevel="1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 t="str">
        <f t="shared" si="1"/>
        <v>-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 t="str">
        <f t="shared" si="1"/>
        <v>-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 t="str">
        <f t="shared" si="1"/>
        <v>-</v>
      </c>
    </row>
    <row r="15" spans="1:44" ht="12.75" hidden="1" customHeight="1" outlineLevel="1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 t="str">
        <f t="shared" si="1"/>
        <v>-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 t="str">
        <f t="shared" si="1"/>
        <v>-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 t="str">
        <f t="shared" si="1"/>
        <v>-</v>
      </c>
    </row>
    <row r="18" spans="1:44" ht="12.75" hidden="1" customHeight="1" outlineLevel="1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 t="str">
        <f t="shared" si="1"/>
        <v>-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hidden="1" customHeight="1" collapsed="1">
      <c r="A19" s="175" t="s">
        <v>43</v>
      </c>
      <c r="B19" s="176"/>
      <c r="C19" s="177"/>
      <c r="D19" s="177"/>
      <c r="E19" s="177"/>
      <c r="F19" s="177"/>
      <c r="G19" s="177"/>
      <c r="H19" s="177"/>
      <c r="I19" s="178"/>
      <c r="J19" s="70">
        <f>SUM(J9:J18)</f>
        <v>0</v>
      </c>
      <c r="K19" s="70">
        <f>SUM(K9:K18)</f>
        <v>0</v>
      </c>
      <c r="L19" s="80"/>
      <c r="M19" s="70">
        <f>SUM(M9:M18)</f>
        <v>0</v>
      </c>
      <c r="N19" s="70">
        <f>SUM(N9:N18)</f>
        <v>0</v>
      </c>
      <c r="O19" s="70">
        <f>SUM(O9:O18)</f>
        <v>0</v>
      </c>
      <c r="P19" s="73"/>
      <c r="Q19" s="81"/>
      <c r="R19" s="70">
        <f t="shared" ref="R19:AH19" si="7">SUM(R9:R18)</f>
        <v>0</v>
      </c>
      <c r="S19" s="70">
        <f t="shared" si="7"/>
        <v>0</v>
      </c>
      <c r="T19" s="70">
        <f t="shared" si="7"/>
        <v>0</v>
      </c>
      <c r="U19" s="70">
        <f>SUM(U9:U18)</f>
        <v>0</v>
      </c>
      <c r="V19" s="70">
        <f t="shared" si="7"/>
        <v>0</v>
      </c>
      <c r="W19" s="70">
        <f t="shared" si="7"/>
        <v>0</v>
      </c>
      <c r="X19" s="70">
        <f t="shared" si="7"/>
        <v>0</v>
      </c>
      <c r="Y19" s="70">
        <f t="shared" si="7"/>
        <v>0</v>
      </c>
      <c r="Z19" s="70">
        <f t="shared" si="7"/>
        <v>0</v>
      </c>
      <c r="AA19" s="70">
        <f t="shared" si="7"/>
        <v>0</v>
      </c>
      <c r="AB19" s="70">
        <f t="shared" si="7"/>
        <v>0</v>
      </c>
      <c r="AC19" s="70">
        <f t="shared" si="7"/>
        <v>0</v>
      </c>
      <c r="AD19" s="70">
        <f t="shared" si="7"/>
        <v>0</v>
      </c>
      <c r="AE19" s="70">
        <f t="shared" si="7"/>
        <v>0</v>
      </c>
      <c r="AF19" s="70">
        <f t="shared" si="7"/>
        <v>0</v>
      </c>
      <c r="AG19" s="70">
        <f t="shared" si="7"/>
        <v>0</v>
      </c>
      <c r="AH19" s="70">
        <f t="shared" si="7"/>
        <v>0</v>
      </c>
      <c r="AI19" s="74">
        <f>IF(ISERROR(AH19/J19),0,AH19/J19)</f>
        <v>0</v>
      </c>
      <c r="AJ19" s="74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>
      <c r="A20" s="182" t="s">
        <v>44</v>
      </c>
      <c r="B20" s="183"/>
      <c r="C20" s="183"/>
      <c r="D20" s="183"/>
      <c r="E20" s="184"/>
      <c r="F20" s="17"/>
      <c r="G20" s="18"/>
      <c r="H20" s="19"/>
      <c r="I20" s="19"/>
      <c r="J20" s="7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 t="str">
        <f t="shared" ref="AJ21:AJ30" si="9">IF(ISERROR(AH21/$AH$191),"-",AH21/$AH$191)</f>
        <v>-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 t="str">
        <f t="shared" si="9"/>
        <v>-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 t="str">
        <f t="shared" si="9"/>
        <v>-</v>
      </c>
    </row>
    <row r="24" spans="1:44" ht="12.75" hidden="1" customHeight="1" outlineLevel="1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 t="str">
        <f t="shared" si="9"/>
        <v>-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 t="str">
        <f t="shared" si="9"/>
        <v>-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 t="str">
        <f t="shared" si="9"/>
        <v>-</v>
      </c>
    </row>
    <row r="27" spans="1:44" ht="12.75" hidden="1" customHeight="1" outlineLevel="1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 t="str">
        <f t="shared" si="9"/>
        <v>-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 t="str">
        <f t="shared" si="9"/>
        <v>-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 t="str">
        <f t="shared" si="9"/>
        <v>-</v>
      </c>
    </row>
    <row r="30" spans="1:44" ht="12.75" hidden="1" customHeight="1" outlineLevel="1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 t="str">
        <f t="shared" si="9"/>
        <v>-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hidden="1" customHeight="1" collapsed="1">
      <c r="A31" s="175" t="s">
        <v>45</v>
      </c>
      <c r="B31" s="176"/>
      <c r="C31" s="177"/>
      <c r="D31" s="177"/>
      <c r="E31" s="177"/>
      <c r="F31" s="177"/>
      <c r="G31" s="177"/>
      <c r="H31" s="177"/>
      <c r="I31" s="178"/>
      <c r="J31" s="70">
        <f>SUM(J21:J30)</f>
        <v>0</v>
      </c>
      <c r="K31" s="70">
        <f>SUM(K21:K30)</f>
        <v>0</v>
      </c>
      <c r="L31" s="80"/>
      <c r="M31" s="70">
        <f>SUM(M21:M30)</f>
        <v>0</v>
      </c>
      <c r="N31" s="70">
        <f>SUM(N21:N30)</f>
        <v>0</v>
      </c>
      <c r="O31" s="70">
        <f>SUM(O21:O30)</f>
        <v>0</v>
      </c>
      <c r="P31" s="73"/>
      <c r="Q31" s="81"/>
      <c r="R31" s="70">
        <f t="shared" ref="R31:AH31" si="15">SUM(R21:R30)</f>
        <v>0</v>
      </c>
      <c r="S31" s="70">
        <f t="shared" si="15"/>
        <v>0</v>
      </c>
      <c r="T31" s="70">
        <f t="shared" si="15"/>
        <v>0</v>
      </c>
      <c r="U31" s="70">
        <f t="shared" si="15"/>
        <v>0</v>
      </c>
      <c r="V31" s="70">
        <f t="shared" si="15"/>
        <v>0</v>
      </c>
      <c r="W31" s="70">
        <f t="shared" si="15"/>
        <v>0</v>
      </c>
      <c r="X31" s="70">
        <f t="shared" si="15"/>
        <v>0</v>
      </c>
      <c r="Y31" s="70">
        <f t="shared" si="15"/>
        <v>0</v>
      </c>
      <c r="Z31" s="70">
        <f t="shared" si="15"/>
        <v>0</v>
      </c>
      <c r="AA31" s="70">
        <f t="shared" si="15"/>
        <v>0</v>
      </c>
      <c r="AB31" s="70">
        <f t="shared" si="15"/>
        <v>0</v>
      </c>
      <c r="AC31" s="70">
        <f t="shared" si="15"/>
        <v>0</v>
      </c>
      <c r="AD31" s="70">
        <f t="shared" si="15"/>
        <v>0</v>
      </c>
      <c r="AE31" s="70">
        <f t="shared" si="15"/>
        <v>0</v>
      </c>
      <c r="AF31" s="70">
        <f t="shared" si="15"/>
        <v>0</v>
      </c>
      <c r="AG31" s="70">
        <f t="shared" si="15"/>
        <v>0</v>
      </c>
      <c r="AH31" s="70">
        <f t="shared" si="15"/>
        <v>0</v>
      </c>
      <c r="AI31" s="74">
        <f>IF(ISERROR(AH31/J31),0,AH31/J31)</f>
        <v>0</v>
      </c>
      <c r="AJ31" s="74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>
      <c r="A32" s="182" t="s">
        <v>46</v>
      </c>
      <c r="B32" s="183"/>
      <c r="C32" s="183"/>
      <c r="D32" s="183"/>
      <c r="E32" s="184"/>
      <c r="F32" s="17"/>
      <c r="G32" s="18"/>
      <c r="H32" s="19"/>
      <c r="I32" s="19"/>
      <c r="J32" s="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 t="str">
        <f t="shared" ref="AJ33:AJ42" si="17">IF(ISERROR(AH33/$AH$191),"-",AH33/$AH$191)</f>
        <v>-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 t="str">
        <f t="shared" si="17"/>
        <v>-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 t="str">
        <f t="shared" si="17"/>
        <v>-</v>
      </c>
    </row>
    <row r="36" spans="1:44" ht="12.75" hidden="1" customHeight="1" outlineLevel="1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 t="str">
        <f t="shared" si="17"/>
        <v>-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 t="str">
        <f t="shared" si="17"/>
        <v>-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 t="str">
        <f t="shared" si="17"/>
        <v>-</v>
      </c>
    </row>
    <row r="39" spans="1:44" ht="12.75" hidden="1" customHeight="1" outlineLevel="1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 t="str">
        <f t="shared" si="17"/>
        <v>-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 t="str">
        <f t="shared" si="17"/>
        <v>-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 t="str">
        <f t="shared" si="17"/>
        <v>-</v>
      </c>
    </row>
    <row r="42" spans="1:44" ht="12.75" hidden="1" customHeight="1" outlineLevel="1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 t="str">
        <f t="shared" si="17"/>
        <v>-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hidden="1" customHeight="1" collapsed="1">
      <c r="A43" s="175" t="s">
        <v>47</v>
      </c>
      <c r="B43" s="176"/>
      <c r="C43" s="177"/>
      <c r="D43" s="177"/>
      <c r="E43" s="177"/>
      <c r="F43" s="177"/>
      <c r="G43" s="177"/>
      <c r="H43" s="177"/>
      <c r="I43" s="178"/>
      <c r="J43" s="70">
        <f>SUM(J33:J42)</f>
        <v>0</v>
      </c>
      <c r="K43" s="70">
        <f>SUM(K33:K42)</f>
        <v>0</v>
      </c>
      <c r="L43" s="80"/>
      <c r="M43" s="70">
        <f>SUM(M33:M42)</f>
        <v>0</v>
      </c>
      <c r="N43" s="70">
        <f>SUM(N33:N42)</f>
        <v>0</v>
      </c>
      <c r="O43" s="70">
        <f>SUM(O33:O42)</f>
        <v>0</v>
      </c>
      <c r="P43" s="73"/>
      <c r="Q43" s="81"/>
      <c r="R43" s="70">
        <f t="shared" ref="R43:AH43" si="23">SUM(R33:R42)</f>
        <v>0</v>
      </c>
      <c r="S43" s="70">
        <f t="shared" si="23"/>
        <v>0</v>
      </c>
      <c r="T43" s="70">
        <f t="shared" si="23"/>
        <v>0</v>
      </c>
      <c r="U43" s="70">
        <f t="shared" si="23"/>
        <v>0</v>
      </c>
      <c r="V43" s="70">
        <f t="shared" si="23"/>
        <v>0</v>
      </c>
      <c r="W43" s="70">
        <f t="shared" si="23"/>
        <v>0</v>
      </c>
      <c r="X43" s="70">
        <f t="shared" si="23"/>
        <v>0</v>
      </c>
      <c r="Y43" s="70">
        <f t="shared" si="23"/>
        <v>0</v>
      </c>
      <c r="Z43" s="70">
        <f t="shared" si="23"/>
        <v>0</v>
      </c>
      <c r="AA43" s="70">
        <f t="shared" si="23"/>
        <v>0</v>
      </c>
      <c r="AB43" s="70">
        <f t="shared" si="23"/>
        <v>0</v>
      </c>
      <c r="AC43" s="70">
        <f t="shared" si="23"/>
        <v>0</v>
      </c>
      <c r="AD43" s="70">
        <f t="shared" si="23"/>
        <v>0</v>
      </c>
      <c r="AE43" s="70">
        <f t="shared" si="23"/>
        <v>0</v>
      </c>
      <c r="AF43" s="70">
        <f t="shared" si="23"/>
        <v>0</v>
      </c>
      <c r="AG43" s="70">
        <f t="shared" si="23"/>
        <v>0</v>
      </c>
      <c r="AH43" s="70">
        <f t="shared" si="23"/>
        <v>0</v>
      </c>
      <c r="AI43" s="74">
        <f>IF(ISERROR(AH43/J43),0,AH43/J43)</f>
        <v>0</v>
      </c>
      <c r="AJ43" s="74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>
      <c r="A44" s="182" t="s">
        <v>48</v>
      </c>
      <c r="B44" s="183"/>
      <c r="C44" s="183"/>
      <c r="D44" s="183"/>
      <c r="E44" s="184"/>
      <c r="F44" s="17"/>
      <c r="G44" s="18"/>
      <c r="H44" s="19"/>
      <c r="I44" s="19"/>
      <c r="J44" s="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 t="str">
        <f t="shared" ref="AJ45:AJ54" si="25">IF(ISERROR(AH45/$AH$191),"-",AH45/$AH$191)</f>
        <v>-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 t="str">
        <f t="shared" si="25"/>
        <v>-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 t="str">
        <f t="shared" si="25"/>
        <v>-</v>
      </c>
    </row>
    <row r="48" spans="1:44" ht="12.75" hidden="1" customHeight="1" outlineLevel="1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 t="str">
        <f t="shared" si="25"/>
        <v>-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 t="str">
        <f t="shared" si="25"/>
        <v>-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 t="str">
        <f t="shared" si="25"/>
        <v>-</v>
      </c>
    </row>
    <row r="51" spans="1:44" ht="12.75" hidden="1" customHeight="1" outlineLevel="1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 t="str">
        <f t="shared" si="25"/>
        <v>-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 t="str">
        <f t="shared" si="25"/>
        <v>-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 t="str">
        <f t="shared" si="25"/>
        <v>-</v>
      </c>
    </row>
    <row r="54" spans="1:44" ht="12.75" hidden="1" customHeight="1" outlineLevel="1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 t="str">
        <f t="shared" si="25"/>
        <v>-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hidden="1" customHeight="1" collapsed="1">
      <c r="A55" s="175" t="s">
        <v>49</v>
      </c>
      <c r="B55" s="176"/>
      <c r="C55" s="177"/>
      <c r="D55" s="177"/>
      <c r="E55" s="177"/>
      <c r="F55" s="177"/>
      <c r="G55" s="177"/>
      <c r="H55" s="177"/>
      <c r="I55" s="178"/>
      <c r="J55" s="70">
        <f>SUM(J45:J54)</f>
        <v>0</v>
      </c>
      <c r="K55" s="70">
        <f>SUM(K45:K54)</f>
        <v>0</v>
      </c>
      <c r="L55" s="80"/>
      <c r="M55" s="70">
        <f>SUM(M45:M54)</f>
        <v>0</v>
      </c>
      <c r="N55" s="70">
        <f>SUM(N45:N54)</f>
        <v>0</v>
      </c>
      <c r="O55" s="70">
        <f>SUM(O45:O54)</f>
        <v>0</v>
      </c>
      <c r="P55" s="73"/>
      <c r="Q55" s="81"/>
      <c r="R55" s="70">
        <f t="shared" ref="R55:AH55" si="31">SUM(R45:R54)</f>
        <v>0</v>
      </c>
      <c r="S55" s="70">
        <f t="shared" si="31"/>
        <v>0</v>
      </c>
      <c r="T55" s="70">
        <f t="shared" si="31"/>
        <v>0</v>
      </c>
      <c r="U55" s="70">
        <f t="shared" si="31"/>
        <v>0</v>
      </c>
      <c r="V55" s="70">
        <f t="shared" si="31"/>
        <v>0</v>
      </c>
      <c r="W55" s="70">
        <f t="shared" si="31"/>
        <v>0</v>
      </c>
      <c r="X55" s="70">
        <f t="shared" si="31"/>
        <v>0</v>
      </c>
      <c r="Y55" s="70">
        <f t="shared" si="31"/>
        <v>0</v>
      </c>
      <c r="Z55" s="70">
        <f t="shared" si="31"/>
        <v>0</v>
      </c>
      <c r="AA55" s="70">
        <f t="shared" si="31"/>
        <v>0</v>
      </c>
      <c r="AB55" s="70">
        <f t="shared" si="31"/>
        <v>0</v>
      </c>
      <c r="AC55" s="70">
        <f t="shared" si="31"/>
        <v>0</v>
      </c>
      <c r="AD55" s="70">
        <f t="shared" si="31"/>
        <v>0</v>
      </c>
      <c r="AE55" s="70">
        <f t="shared" si="31"/>
        <v>0</v>
      </c>
      <c r="AF55" s="70">
        <f t="shared" si="31"/>
        <v>0</v>
      </c>
      <c r="AG55" s="70">
        <f t="shared" si="31"/>
        <v>0</v>
      </c>
      <c r="AH55" s="70">
        <f t="shared" si="31"/>
        <v>0</v>
      </c>
      <c r="AI55" s="74">
        <f>IF(ISERROR(AH55/J55),0,AH55/J55)</f>
        <v>0</v>
      </c>
      <c r="AJ55" s="74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>
      <c r="A56" s="182" t="s">
        <v>50</v>
      </c>
      <c r="B56" s="183"/>
      <c r="C56" s="183"/>
      <c r="D56" s="183"/>
      <c r="E56" s="184"/>
      <c r="F56" s="17"/>
      <c r="G56" s="18"/>
      <c r="H56" s="19"/>
      <c r="I56" s="19"/>
      <c r="J56" s="7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6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 t="str">
        <f t="shared" ref="AJ57:AJ66" si="33">IF(ISERROR(AH57/$AH$191),"-",AH57/$AH$191)</f>
        <v>-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6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 t="str">
        <f t="shared" si="33"/>
        <v>-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 t="str">
        <f t="shared" si="33"/>
        <v>-</v>
      </c>
    </row>
    <row r="60" spans="1:44" ht="12.75" hidden="1" customHeight="1" outlineLevel="1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 t="str">
        <f t="shared" si="33"/>
        <v>-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 t="str">
        <f t="shared" si="33"/>
        <v>-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 t="str">
        <f t="shared" si="33"/>
        <v>-</v>
      </c>
    </row>
    <row r="63" spans="1:44" ht="12.75" hidden="1" customHeight="1" outlineLevel="1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 t="str">
        <f t="shared" si="33"/>
        <v>-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 t="str">
        <f t="shared" si="33"/>
        <v>-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 t="str">
        <f t="shared" si="33"/>
        <v>-</v>
      </c>
    </row>
    <row r="66" spans="1:44" ht="12.75" hidden="1" customHeight="1" outlineLevel="1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 t="str">
        <f t="shared" si="33"/>
        <v>-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hidden="1" customHeight="1" collapsed="1">
      <c r="A67" s="175" t="s">
        <v>51</v>
      </c>
      <c r="B67" s="176"/>
      <c r="C67" s="177"/>
      <c r="D67" s="177"/>
      <c r="E67" s="177"/>
      <c r="F67" s="177"/>
      <c r="G67" s="177"/>
      <c r="H67" s="177"/>
      <c r="I67" s="178"/>
      <c r="J67" s="70">
        <f>SUM(J57:J66)</f>
        <v>0</v>
      </c>
      <c r="K67" s="70">
        <f>SUM(K57:K66)</f>
        <v>0</v>
      </c>
      <c r="L67" s="80"/>
      <c r="M67" s="70">
        <f>SUM(M57:M66)</f>
        <v>0</v>
      </c>
      <c r="N67" s="70">
        <f>SUM(N57:N66)</f>
        <v>0</v>
      </c>
      <c r="O67" s="70">
        <f>SUM(O57:O66)</f>
        <v>0</v>
      </c>
      <c r="P67" s="73"/>
      <c r="Q67" s="81"/>
      <c r="R67" s="70">
        <f t="shared" ref="R67:AH67" si="39">SUM(R57:R66)</f>
        <v>0</v>
      </c>
      <c r="S67" s="70">
        <f t="shared" si="39"/>
        <v>0</v>
      </c>
      <c r="T67" s="70">
        <f t="shared" si="39"/>
        <v>0</v>
      </c>
      <c r="U67" s="70">
        <f t="shared" si="39"/>
        <v>0</v>
      </c>
      <c r="V67" s="70">
        <f t="shared" si="39"/>
        <v>0</v>
      </c>
      <c r="W67" s="70">
        <f t="shared" si="39"/>
        <v>0</v>
      </c>
      <c r="X67" s="70">
        <f t="shared" si="39"/>
        <v>0</v>
      </c>
      <c r="Y67" s="70">
        <f t="shared" si="39"/>
        <v>0</v>
      </c>
      <c r="Z67" s="70">
        <f t="shared" si="39"/>
        <v>0</v>
      </c>
      <c r="AA67" s="70">
        <f t="shared" si="39"/>
        <v>0</v>
      </c>
      <c r="AB67" s="70">
        <f t="shared" si="39"/>
        <v>0</v>
      </c>
      <c r="AC67" s="70">
        <f t="shared" si="39"/>
        <v>0</v>
      </c>
      <c r="AD67" s="70">
        <f t="shared" si="39"/>
        <v>0</v>
      </c>
      <c r="AE67" s="70">
        <f t="shared" si="39"/>
        <v>0</v>
      </c>
      <c r="AF67" s="70">
        <f t="shared" si="39"/>
        <v>0</v>
      </c>
      <c r="AG67" s="70">
        <f t="shared" si="39"/>
        <v>0</v>
      </c>
      <c r="AH67" s="70">
        <f t="shared" si="39"/>
        <v>0</v>
      </c>
      <c r="AI67" s="74">
        <f>IF(ISERROR(AH67/J67),0,AH67/J67)</f>
        <v>0</v>
      </c>
      <c r="AJ67" s="74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>
      <c r="A68" s="182" t="s">
        <v>52</v>
      </c>
      <c r="B68" s="183"/>
      <c r="C68" s="183"/>
      <c r="D68" s="183"/>
      <c r="E68" s="184"/>
      <c r="F68" s="17"/>
      <c r="G68" s="18"/>
      <c r="H68" s="19"/>
      <c r="I68" s="19"/>
      <c r="J68" s="7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 t="str">
        <f t="shared" ref="AJ69:AJ78" si="41">IF(ISERROR(AH69/$AH$191),"-",AH69/$AH$191)</f>
        <v>-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 t="str">
        <f t="shared" si="41"/>
        <v>-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 t="str">
        <f t="shared" si="41"/>
        <v>-</v>
      </c>
    </row>
    <row r="72" spans="1:44" ht="12.75" hidden="1" customHeight="1" outlineLevel="1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 t="str">
        <f t="shared" si="41"/>
        <v>-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 t="str">
        <f t="shared" si="41"/>
        <v>-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 t="str">
        <f t="shared" si="41"/>
        <v>-</v>
      </c>
    </row>
    <row r="75" spans="1:44" ht="12.75" hidden="1" customHeight="1" outlineLevel="1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 t="str">
        <f t="shared" si="41"/>
        <v>-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 t="str">
        <f t="shared" si="41"/>
        <v>-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 t="str">
        <f t="shared" si="41"/>
        <v>-</v>
      </c>
    </row>
    <row r="78" spans="1:44" ht="12.75" hidden="1" customHeight="1" outlineLevel="1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 t="str">
        <f t="shared" si="41"/>
        <v>-</v>
      </c>
      <c r="AK78" s="12"/>
      <c r="AL78" s="12"/>
      <c r="AM78" s="12"/>
      <c r="AN78" s="12"/>
      <c r="AO78" s="12"/>
      <c r="AP78" s="12"/>
      <c r="AQ78" s="12"/>
      <c r="AR78" s="12"/>
    </row>
    <row r="79" spans="1:44" s="75" customFormat="1" ht="12.75" hidden="1" customHeight="1" collapsed="1">
      <c r="A79" s="175" t="s">
        <v>53</v>
      </c>
      <c r="B79" s="176"/>
      <c r="C79" s="177"/>
      <c r="D79" s="177"/>
      <c r="E79" s="177"/>
      <c r="F79" s="177"/>
      <c r="G79" s="177"/>
      <c r="H79" s="177"/>
      <c r="I79" s="178"/>
      <c r="J79" s="70">
        <f>SUM(J69:J78)</f>
        <v>0</v>
      </c>
      <c r="K79" s="70">
        <f>SUM(K69:K78)</f>
        <v>0</v>
      </c>
      <c r="L79" s="80"/>
      <c r="M79" s="70">
        <f>SUM(M69:M78)</f>
        <v>0</v>
      </c>
      <c r="N79" s="70">
        <f>SUM(N69:N78)</f>
        <v>0</v>
      </c>
      <c r="O79" s="70">
        <f>SUM(O69:O78)</f>
        <v>0</v>
      </c>
      <c r="P79" s="73"/>
      <c r="Q79" s="81"/>
      <c r="R79" s="70">
        <f t="shared" ref="R79:AH79" si="47">SUM(R69:R78)</f>
        <v>0</v>
      </c>
      <c r="S79" s="70">
        <f t="shared" si="47"/>
        <v>0</v>
      </c>
      <c r="T79" s="70">
        <f t="shared" si="47"/>
        <v>0</v>
      </c>
      <c r="U79" s="70">
        <f t="shared" si="47"/>
        <v>0</v>
      </c>
      <c r="V79" s="70">
        <f t="shared" si="47"/>
        <v>0</v>
      </c>
      <c r="W79" s="70">
        <f t="shared" si="47"/>
        <v>0</v>
      </c>
      <c r="X79" s="70">
        <f t="shared" si="47"/>
        <v>0</v>
      </c>
      <c r="Y79" s="70">
        <f t="shared" si="47"/>
        <v>0</v>
      </c>
      <c r="Z79" s="70">
        <f t="shared" si="47"/>
        <v>0</v>
      </c>
      <c r="AA79" s="70">
        <f t="shared" si="47"/>
        <v>0</v>
      </c>
      <c r="AB79" s="70">
        <f t="shared" si="47"/>
        <v>0</v>
      </c>
      <c r="AC79" s="70">
        <f t="shared" si="47"/>
        <v>0</v>
      </c>
      <c r="AD79" s="70">
        <f t="shared" si="47"/>
        <v>0</v>
      </c>
      <c r="AE79" s="70">
        <f t="shared" si="47"/>
        <v>0</v>
      </c>
      <c r="AF79" s="70">
        <f t="shared" si="47"/>
        <v>0</v>
      </c>
      <c r="AG79" s="70">
        <f t="shared" si="47"/>
        <v>0</v>
      </c>
      <c r="AH79" s="70">
        <f t="shared" si="47"/>
        <v>0</v>
      </c>
      <c r="AI79" s="74">
        <f>IF(ISERROR(AH79/J79),0,AH79/J79)</f>
        <v>0</v>
      </c>
      <c r="AJ79" s="74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>
      <c r="A80" s="182" t="s">
        <v>54</v>
      </c>
      <c r="B80" s="183"/>
      <c r="C80" s="183"/>
      <c r="D80" s="183"/>
      <c r="E80" s="184"/>
      <c r="F80" s="17"/>
      <c r="G80" s="18"/>
      <c r="H80" s="19"/>
      <c r="I80" s="19"/>
      <c r="J80" s="7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 t="str">
        <f t="shared" ref="AJ81:AJ90" si="49">IF(ISERROR(AH81/$AH$191),"-",AH81/$AH$191)</f>
        <v>-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 t="str">
        <f t="shared" si="49"/>
        <v>-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 t="str">
        <f t="shared" si="49"/>
        <v>-</v>
      </c>
    </row>
    <row r="84" spans="1:44" ht="12.75" hidden="1" customHeight="1" outlineLevel="1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 t="str">
        <f t="shared" si="49"/>
        <v>-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 t="str">
        <f t="shared" si="49"/>
        <v>-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 t="str">
        <f t="shared" si="49"/>
        <v>-</v>
      </c>
    </row>
    <row r="87" spans="1:44" ht="12.75" hidden="1" customHeight="1" outlineLevel="1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 t="str">
        <f t="shared" si="49"/>
        <v>-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 t="str">
        <f t="shared" si="49"/>
        <v>-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 t="str">
        <f t="shared" si="49"/>
        <v>-</v>
      </c>
    </row>
    <row r="90" spans="1:44" ht="12.75" hidden="1" customHeight="1" outlineLevel="1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 t="str">
        <f t="shared" si="49"/>
        <v>-</v>
      </c>
      <c r="AK90" s="12"/>
      <c r="AL90" s="12"/>
      <c r="AM90" s="12"/>
      <c r="AN90" s="12"/>
      <c r="AO90" s="12"/>
      <c r="AP90" s="12"/>
      <c r="AQ90" s="12"/>
      <c r="AR90" s="12"/>
    </row>
    <row r="91" spans="1:44" s="75" customFormat="1" ht="12.75" hidden="1" customHeight="1" collapsed="1">
      <c r="A91" s="175" t="s">
        <v>55</v>
      </c>
      <c r="B91" s="176"/>
      <c r="C91" s="177"/>
      <c r="D91" s="177"/>
      <c r="E91" s="177"/>
      <c r="F91" s="177"/>
      <c r="G91" s="177"/>
      <c r="H91" s="177"/>
      <c r="I91" s="178"/>
      <c r="J91" s="70">
        <f>SUM(J81:J90)</f>
        <v>0</v>
      </c>
      <c r="K91" s="70">
        <f>SUM(K81:K90)</f>
        <v>0</v>
      </c>
      <c r="L91" s="80"/>
      <c r="M91" s="70">
        <f>SUM(M81:M90)</f>
        <v>0</v>
      </c>
      <c r="N91" s="70">
        <f>SUM(N81:N90)</f>
        <v>0</v>
      </c>
      <c r="O91" s="70">
        <f>SUM(O81:O90)</f>
        <v>0</v>
      </c>
      <c r="P91" s="73"/>
      <c r="Q91" s="81"/>
      <c r="R91" s="70">
        <f t="shared" ref="R91:AH91" si="55">SUM(R81:R90)</f>
        <v>0</v>
      </c>
      <c r="S91" s="70">
        <f t="shared" si="55"/>
        <v>0</v>
      </c>
      <c r="T91" s="70">
        <f t="shared" si="55"/>
        <v>0</v>
      </c>
      <c r="U91" s="70">
        <f t="shared" si="55"/>
        <v>0</v>
      </c>
      <c r="V91" s="70">
        <f t="shared" si="55"/>
        <v>0</v>
      </c>
      <c r="W91" s="70">
        <f t="shared" si="55"/>
        <v>0</v>
      </c>
      <c r="X91" s="70">
        <f t="shared" si="55"/>
        <v>0</v>
      </c>
      <c r="Y91" s="70">
        <f t="shared" si="55"/>
        <v>0</v>
      </c>
      <c r="Z91" s="70">
        <f t="shared" si="55"/>
        <v>0</v>
      </c>
      <c r="AA91" s="70">
        <f t="shared" si="55"/>
        <v>0</v>
      </c>
      <c r="AB91" s="70">
        <f t="shared" si="55"/>
        <v>0</v>
      </c>
      <c r="AC91" s="70">
        <f t="shared" si="55"/>
        <v>0</v>
      </c>
      <c r="AD91" s="70">
        <f t="shared" si="55"/>
        <v>0</v>
      </c>
      <c r="AE91" s="70">
        <f t="shared" si="55"/>
        <v>0</v>
      </c>
      <c r="AF91" s="70">
        <f t="shared" si="55"/>
        <v>0</v>
      </c>
      <c r="AG91" s="70">
        <f t="shared" si="55"/>
        <v>0</v>
      </c>
      <c r="AH91" s="70">
        <f t="shared" si="55"/>
        <v>0</v>
      </c>
      <c r="AI91" s="74">
        <f>IF(ISERROR(AH91/J91),0,AH91/J91)</f>
        <v>0</v>
      </c>
      <c r="AJ91" s="74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>
      <c r="A92" s="182" t="s">
        <v>56</v>
      </c>
      <c r="B92" s="183"/>
      <c r="C92" s="183"/>
      <c r="D92" s="183"/>
      <c r="E92" s="184"/>
      <c r="F92" s="17"/>
      <c r="G92" s="18"/>
      <c r="H92" s="19"/>
      <c r="I92" s="19"/>
      <c r="J92" s="7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 t="str">
        <f t="shared" ref="AJ93:AJ102" si="57">IF(ISERROR(AH93/$AH$191),"-",AH93/$AH$191)</f>
        <v>-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 t="str">
        <f t="shared" si="57"/>
        <v>-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 t="str">
        <f t="shared" si="57"/>
        <v>-</v>
      </c>
    </row>
    <row r="96" spans="1:44" ht="12.75" hidden="1" customHeight="1" outlineLevel="1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 t="str">
        <f t="shared" si="57"/>
        <v>-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 t="str">
        <f t="shared" si="57"/>
        <v>-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 t="str">
        <f t="shared" si="57"/>
        <v>-</v>
      </c>
    </row>
    <row r="99" spans="1:44" ht="12.75" hidden="1" customHeight="1" outlineLevel="1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 t="str">
        <f t="shared" si="57"/>
        <v>-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 t="str">
        <f t="shared" si="57"/>
        <v>-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 t="str">
        <f t="shared" si="57"/>
        <v>-</v>
      </c>
    </row>
    <row r="102" spans="1:44" ht="12.75" hidden="1" customHeight="1" outlineLevel="1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 t="str">
        <f t="shared" si="57"/>
        <v>-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5" customFormat="1" ht="12.75" hidden="1" customHeight="1" collapsed="1">
      <c r="A103" s="175" t="s">
        <v>57</v>
      </c>
      <c r="B103" s="176"/>
      <c r="C103" s="177"/>
      <c r="D103" s="177"/>
      <c r="E103" s="177"/>
      <c r="F103" s="177"/>
      <c r="G103" s="177"/>
      <c r="H103" s="177"/>
      <c r="I103" s="178"/>
      <c r="J103" s="70">
        <f>SUM(J93:J102)</f>
        <v>0</v>
      </c>
      <c r="K103" s="70">
        <f>SUM(K93:K102)</f>
        <v>0</v>
      </c>
      <c r="L103" s="80"/>
      <c r="M103" s="70">
        <f>SUM(M93:M102)</f>
        <v>0</v>
      </c>
      <c r="N103" s="70">
        <f>SUM(N93:N102)</f>
        <v>0</v>
      </c>
      <c r="O103" s="70">
        <f>SUM(O93:O102)</f>
        <v>0</v>
      </c>
      <c r="P103" s="73"/>
      <c r="Q103" s="81"/>
      <c r="R103" s="70">
        <f t="shared" ref="R103:AH103" si="63">SUM(R93:R102)</f>
        <v>0</v>
      </c>
      <c r="S103" s="70">
        <f t="shared" si="63"/>
        <v>0</v>
      </c>
      <c r="T103" s="70">
        <f t="shared" si="63"/>
        <v>0</v>
      </c>
      <c r="U103" s="70">
        <f t="shared" si="63"/>
        <v>0</v>
      </c>
      <c r="V103" s="70">
        <f t="shared" si="63"/>
        <v>0</v>
      </c>
      <c r="W103" s="70">
        <f t="shared" si="63"/>
        <v>0</v>
      </c>
      <c r="X103" s="70">
        <f t="shared" si="63"/>
        <v>0</v>
      </c>
      <c r="Y103" s="70">
        <f t="shared" si="63"/>
        <v>0</v>
      </c>
      <c r="Z103" s="70">
        <f t="shared" si="63"/>
        <v>0</v>
      </c>
      <c r="AA103" s="70">
        <f t="shared" si="63"/>
        <v>0</v>
      </c>
      <c r="AB103" s="70">
        <f t="shared" si="63"/>
        <v>0</v>
      </c>
      <c r="AC103" s="70">
        <f t="shared" si="63"/>
        <v>0</v>
      </c>
      <c r="AD103" s="70">
        <f t="shared" si="63"/>
        <v>0</v>
      </c>
      <c r="AE103" s="70">
        <f t="shared" si="63"/>
        <v>0</v>
      </c>
      <c r="AF103" s="70">
        <f t="shared" si="63"/>
        <v>0</v>
      </c>
      <c r="AG103" s="70">
        <f t="shared" si="63"/>
        <v>0</v>
      </c>
      <c r="AH103" s="70">
        <f t="shared" si="63"/>
        <v>0</v>
      </c>
      <c r="AI103" s="74">
        <f>IF(ISERROR(AH103/J103),0,AH103/J103)</f>
        <v>0</v>
      </c>
      <c r="AJ103" s="74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>
      <c r="A104" s="182" t="s">
        <v>58</v>
      </c>
      <c r="B104" s="183"/>
      <c r="C104" s="183"/>
      <c r="D104" s="183"/>
      <c r="E104" s="184"/>
      <c r="F104" s="17"/>
      <c r="G104" s="18"/>
      <c r="H104" s="19"/>
      <c r="I104" s="19"/>
      <c r="J104" s="7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6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 t="str">
        <f t="shared" ref="AJ105:AJ114" si="66">IF(ISERROR(AH105/$AH$191),"-",AH105/$AH$191)</f>
        <v>-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 t="str">
        <f t="shared" si="66"/>
        <v>-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 t="str">
        <f t="shared" si="66"/>
        <v>-</v>
      </c>
    </row>
    <row r="108" spans="1:44" ht="12.75" hidden="1" customHeight="1" outlineLevel="1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 t="str">
        <f t="shared" si="66"/>
        <v>-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 t="str">
        <f t="shared" si="66"/>
        <v>-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 t="str">
        <f t="shared" si="66"/>
        <v>-</v>
      </c>
    </row>
    <row r="111" spans="1:44" ht="12.75" hidden="1" customHeight="1" outlineLevel="1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 t="str">
        <f t="shared" si="66"/>
        <v>-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 t="str">
        <f t="shared" si="66"/>
        <v>-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 t="str">
        <f t="shared" si="66"/>
        <v>-</v>
      </c>
    </row>
    <row r="114" spans="1:44" ht="12.75" hidden="1" customHeight="1" outlineLevel="1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 t="str">
        <f t="shared" si="66"/>
        <v>-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5" customFormat="1" ht="12.75" hidden="1" customHeight="1" collapsed="1">
      <c r="A115" s="175" t="s">
        <v>59</v>
      </c>
      <c r="B115" s="176"/>
      <c r="C115" s="177"/>
      <c r="D115" s="177"/>
      <c r="E115" s="177"/>
      <c r="F115" s="177"/>
      <c r="G115" s="177"/>
      <c r="H115" s="177"/>
      <c r="I115" s="178"/>
      <c r="J115" s="70">
        <f>SUM(J105:J114)</f>
        <v>0</v>
      </c>
      <c r="K115" s="70">
        <f>SUM(K105:K114)</f>
        <v>0</v>
      </c>
      <c r="L115" s="80"/>
      <c r="M115" s="70">
        <f>SUM(M105:M114)</f>
        <v>0</v>
      </c>
      <c r="N115" s="70">
        <f>SUM(N105:N114)</f>
        <v>0</v>
      </c>
      <c r="O115" s="70">
        <f>SUM(O105:O114)</f>
        <v>0</v>
      </c>
      <c r="P115" s="73"/>
      <c r="Q115" s="81"/>
      <c r="R115" s="70">
        <f t="shared" ref="R115:AH115" si="71">SUM(R105:R114)</f>
        <v>0</v>
      </c>
      <c r="S115" s="70">
        <f t="shared" si="71"/>
        <v>0</v>
      </c>
      <c r="T115" s="70">
        <f t="shared" si="71"/>
        <v>0</v>
      </c>
      <c r="U115" s="70">
        <f t="shared" si="71"/>
        <v>0</v>
      </c>
      <c r="V115" s="70">
        <f t="shared" si="71"/>
        <v>0</v>
      </c>
      <c r="W115" s="70">
        <f t="shared" si="71"/>
        <v>0</v>
      </c>
      <c r="X115" s="70">
        <f t="shared" si="71"/>
        <v>0</v>
      </c>
      <c r="Y115" s="70">
        <f t="shared" si="71"/>
        <v>0</v>
      </c>
      <c r="Z115" s="70">
        <f t="shared" si="71"/>
        <v>0</v>
      </c>
      <c r="AA115" s="70">
        <f t="shared" si="71"/>
        <v>0</v>
      </c>
      <c r="AB115" s="70">
        <f t="shared" si="71"/>
        <v>0</v>
      </c>
      <c r="AC115" s="70">
        <f t="shared" si="71"/>
        <v>0</v>
      </c>
      <c r="AD115" s="70">
        <f t="shared" si="71"/>
        <v>0</v>
      </c>
      <c r="AE115" s="70">
        <f t="shared" si="71"/>
        <v>0</v>
      </c>
      <c r="AF115" s="70">
        <f t="shared" si="71"/>
        <v>0</v>
      </c>
      <c r="AG115" s="70">
        <f t="shared" si="71"/>
        <v>0</v>
      </c>
      <c r="AH115" s="70">
        <f t="shared" si="71"/>
        <v>0</v>
      </c>
      <c r="AI115" s="74">
        <f>IF(ISERROR(AH115/J115),0,AH115/J115)</f>
        <v>0</v>
      </c>
      <c r="AJ115" s="74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>
      <c r="A116" s="182" t="s">
        <v>60</v>
      </c>
      <c r="B116" s="183"/>
      <c r="C116" s="183"/>
      <c r="D116" s="183"/>
      <c r="E116" s="184"/>
      <c r="F116" s="17"/>
      <c r="G116" s="18"/>
      <c r="H116" s="19"/>
      <c r="I116" s="19"/>
      <c r="J116" s="7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6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 t="str">
        <f t="shared" ref="AJ117:AJ126" si="74">IF(ISERROR(AH117/$AH$191),"-",AH117/$AH$191)</f>
        <v>-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 t="str">
        <f t="shared" si="74"/>
        <v>-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 t="str">
        <f t="shared" si="74"/>
        <v>-</v>
      </c>
    </row>
    <row r="120" spans="1:44" ht="12.75" hidden="1" customHeight="1" outlineLevel="1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 t="str">
        <f t="shared" si="74"/>
        <v>-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 t="str">
        <f t="shared" si="74"/>
        <v>-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 t="str">
        <f t="shared" si="74"/>
        <v>-</v>
      </c>
    </row>
    <row r="123" spans="1:44" ht="12.75" hidden="1" customHeight="1" outlineLevel="1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 t="str">
        <f t="shared" si="74"/>
        <v>-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 t="str">
        <f t="shared" si="74"/>
        <v>-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 t="str">
        <f t="shared" si="74"/>
        <v>-</v>
      </c>
    </row>
    <row r="126" spans="1:44" ht="12.75" hidden="1" customHeight="1" outlineLevel="1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 t="str">
        <f t="shared" si="74"/>
        <v>-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5" customFormat="1" ht="12.75" hidden="1" customHeight="1" collapsed="1">
      <c r="A127" s="175" t="s">
        <v>61</v>
      </c>
      <c r="B127" s="176"/>
      <c r="C127" s="177"/>
      <c r="D127" s="177"/>
      <c r="E127" s="177"/>
      <c r="F127" s="177"/>
      <c r="G127" s="177"/>
      <c r="H127" s="177"/>
      <c r="I127" s="178"/>
      <c r="J127" s="70">
        <f>SUM(J117:J126)</f>
        <v>0</v>
      </c>
      <c r="K127" s="70">
        <f>SUM(K117:K126)</f>
        <v>0</v>
      </c>
      <c r="L127" s="80"/>
      <c r="M127" s="70">
        <f>SUM(M117:M126)</f>
        <v>0</v>
      </c>
      <c r="N127" s="70">
        <f>SUM(N117:N126)</f>
        <v>0</v>
      </c>
      <c r="O127" s="70">
        <f>SUM(O117:O126)</f>
        <v>0</v>
      </c>
      <c r="P127" s="73"/>
      <c r="Q127" s="81"/>
      <c r="R127" s="70">
        <f t="shared" ref="R127:AH127" si="79">SUM(R117:R126)</f>
        <v>0</v>
      </c>
      <c r="S127" s="70">
        <f t="shared" si="79"/>
        <v>0</v>
      </c>
      <c r="T127" s="70">
        <f t="shared" si="79"/>
        <v>0</v>
      </c>
      <c r="U127" s="70">
        <f t="shared" si="79"/>
        <v>0</v>
      </c>
      <c r="V127" s="70">
        <f t="shared" si="79"/>
        <v>0</v>
      </c>
      <c r="W127" s="70">
        <f t="shared" si="79"/>
        <v>0</v>
      </c>
      <c r="X127" s="70">
        <f t="shared" si="79"/>
        <v>0</v>
      </c>
      <c r="Y127" s="70">
        <f t="shared" si="79"/>
        <v>0</v>
      </c>
      <c r="Z127" s="70">
        <f t="shared" si="79"/>
        <v>0</v>
      </c>
      <c r="AA127" s="70">
        <f t="shared" si="79"/>
        <v>0</v>
      </c>
      <c r="AB127" s="70">
        <f t="shared" si="79"/>
        <v>0</v>
      </c>
      <c r="AC127" s="70">
        <f t="shared" si="79"/>
        <v>0</v>
      </c>
      <c r="AD127" s="70">
        <f t="shared" si="79"/>
        <v>0</v>
      </c>
      <c r="AE127" s="70">
        <f t="shared" si="79"/>
        <v>0</v>
      </c>
      <c r="AF127" s="70">
        <f t="shared" si="79"/>
        <v>0</v>
      </c>
      <c r="AG127" s="70">
        <f t="shared" si="79"/>
        <v>0</v>
      </c>
      <c r="AH127" s="70">
        <f t="shared" si="79"/>
        <v>0</v>
      </c>
      <c r="AI127" s="74">
        <f>IF(ISERROR(AH127/J127),0,AH127/J127)</f>
        <v>0</v>
      </c>
      <c r="AJ127" s="74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>
      <c r="A128" s="182" t="s">
        <v>62</v>
      </c>
      <c r="B128" s="183"/>
      <c r="C128" s="183"/>
      <c r="D128" s="183"/>
      <c r="E128" s="184"/>
      <c r="F128" s="17"/>
      <c r="G128" s="18"/>
      <c r="H128" s="19"/>
      <c r="I128" s="19"/>
      <c r="J128" s="7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 t="str">
        <f t="shared" ref="AJ129:AJ138" si="81">IF(ISERROR(AH129/$AH$191),"-",AH129/$AH$191)</f>
        <v>-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 t="str">
        <f t="shared" si="81"/>
        <v>-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 t="str">
        <f t="shared" si="81"/>
        <v>-</v>
      </c>
    </row>
    <row r="132" spans="1:44" ht="12.75" hidden="1" customHeight="1" outlineLevel="1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 t="str">
        <f t="shared" si="81"/>
        <v>-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 t="str">
        <f t="shared" si="81"/>
        <v>-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 t="str">
        <f t="shared" si="81"/>
        <v>-</v>
      </c>
    </row>
    <row r="135" spans="1:44" ht="12.75" hidden="1" customHeight="1" outlineLevel="1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 t="str">
        <f t="shared" si="81"/>
        <v>-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 t="str">
        <f t="shared" si="81"/>
        <v>-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 t="str">
        <f t="shared" si="81"/>
        <v>-</v>
      </c>
    </row>
    <row r="138" spans="1:44" ht="12.75" hidden="1" customHeight="1" outlineLevel="1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 t="str">
        <f t="shared" si="81"/>
        <v>-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5" customFormat="1" ht="12.75" hidden="1" customHeight="1" collapsed="1">
      <c r="A139" s="185" t="s">
        <v>63</v>
      </c>
      <c r="B139" s="185"/>
      <c r="C139" s="185"/>
      <c r="D139" s="185"/>
      <c r="E139" s="185"/>
      <c r="F139" s="185"/>
      <c r="G139" s="185"/>
      <c r="H139" s="185"/>
      <c r="I139" s="185"/>
      <c r="J139" s="70">
        <v>0</v>
      </c>
      <c r="K139" s="70">
        <v>0</v>
      </c>
      <c r="L139" s="80"/>
      <c r="M139" s="70">
        <f>SUM(M129:M138)</f>
        <v>0</v>
      </c>
      <c r="N139" s="70">
        <f>SUM(N129:N138)</f>
        <v>0</v>
      </c>
      <c r="O139" s="70">
        <f>SUM(O129:O138)</f>
        <v>0</v>
      </c>
      <c r="P139" s="73"/>
      <c r="Q139" s="81"/>
      <c r="R139" s="70">
        <f t="shared" ref="R139:AH139" si="87">SUM(R129:R138)</f>
        <v>0</v>
      </c>
      <c r="S139" s="70">
        <f t="shared" si="87"/>
        <v>0</v>
      </c>
      <c r="T139" s="70">
        <f t="shared" si="87"/>
        <v>0</v>
      </c>
      <c r="U139" s="70">
        <f t="shared" si="87"/>
        <v>0</v>
      </c>
      <c r="V139" s="70">
        <f t="shared" si="87"/>
        <v>0</v>
      </c>
      <c r="W139" s="70">
        <f t="shared" si="87"/>
        <v>0</v>
      </c>
      <c r="X139" s="70">
        <f t="shared" si="87"/>
        <v>0</v>
      </c>
      <c r="Y139" s="70">
        <f t="shared" si="87"/>
        <v>0</v>
      </c>
      <c r="Z139" s="70">
        <f t="shared" si="87"/>
        <v>0</v>
      </c>
      <c r="AA139" s="70">
        <f t="shared" si="87"/>
        <v>0</v>
      </c>
      <c r="AB139" s="70">
        <f t="shared" si="87"/>
        <v>0</v>
      </c>
      <c r="AC139" s="70">
        <f t="shared" si="87"/>
        <v>0</v>
      </c>
      <c r="AD139" s="70">
        <f t="shared" si="87"/>
        <v>0</v>
      </c>
      <c r="AE139" s="70">
        <f t="shared" si="87"/>
        <v>0</v>
      </c>
      <c r="AF139" s="70">
        <f t="shared" si="87"/>
        <v>0</v>
      </c>
      <c r="AG139" s="70">
        <f t="shared" si="87"/>
        <v>0</v>
      </c>
      <c r="AH139" s="70">
        <f t="shared" si="87"/>
        <v>0</v>
      </c>
      <c r="AI139" s="74">
        <f>IF(ISERROR(AH139/J139),0,AH139/J139)</f>
        <v>0</v>
      </c>
      <c r="AJ139" s="74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>
      <c r="A140" s="186" t="s">
        <v>64</v>
      </c>
      <c r="B140" s="187"/>
      <c r="C140" s="187"/>
      <c r="D140" s="187"/>
      <c r="E140" s="188"/>
      <c r="F140" s="42"/>
      <c r="G140" s="43"/>
      <c r="H140" s="44"/>
      <c r="I140" s="44"/>
      <c r="J140" s="7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 t="str">
        <f t="shared" ref="AJ141:AJ150" si="89">IF(ISERROR(AH141/$AH$191),"-",AH141/$AH$191)</f>
        <v>-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 t="str">
        <f t="shared" si="89"/>
        <v>-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 t="str">
        <f t="shared" si="89"/>
        <v>-</v>
      </c>
    </row>
    <row r="144" spans="1:44" ht="12.75" hidden="1" customHeight="1" outlineLevel="1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 t="str">
        <f t="shared" si="89"/>
        <v>-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 t="str">
        <f t="shared" si="89"/>
        <v>-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 t="str">
        <f t="shared" si="89"/>
        <v>-</v>
      </c>
    </row>
    <row r="147" spans="1:44" ht="12.75" hidden="1" customHeight="1" outlineLevel="1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 t="str">
        <f t="shared" si="89"/>
        <v>-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 t="str">
        <f t="shared" si="89"/>
        <v>-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 t="str">
        <f t="shared" si="89"/>
        <v>-</v>
      </c>
    </row>
    <row r="150" spans="1:44" ht="12.75" hidden="1" customHeight="1" outlineLevel="1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 t="str">
        <f t="shared" si="89"/>
        <v>-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5" customFormat="1" ht="12.75" hidden="1" customHeight="1" collapsed="1">
      <c r="A151" s="175" t="s">
        <v>65</v>
      </c>
      <c r="B151" s="177"/>
      <c r="C151" s="177"/>
      <c r="D151" s="177"/>
      <c r="E151" s="177"/>
      <c r="F151" s="177"/>
      <c r="G151" s="177"/>
      <c r="H151" s="177"/>
      <c r="I151" s="178"/>
      <c r="J151" s="70">
        <f>SUM(J141:J150)</f>
        <v>0</v>
      </c>
      <c r="K151" s="70">
        <f>SUM(K141:K150)</f>
        <v>0</v>
      </c>
      <c r="L151" s="80"/>
      <c r="M151" s="70">
        <f>SUM(M141:M150)</f>
        <v>0</v>
      </c>
      <c r="N151" s="70">
        <f>SUM(N141:N150)</f>
        <v>0</v>
      </c>
      <c r="O151" s="70">
        <f>SUM(O141:O150)</f>
        <v>0</v>
      </c>
      <c r="P151" s="73"/>
      <c r="Q151" s="81"/>
      <c r="R151" s="70">
        <f t="shared" ref="R151:AH151" si="95">SUM(R141:R150)</f>
        <v>0</v>
      </c>
      <c r="S151" s="70">
        <f t="shared" si="95"/>
        <v>0</v>
      </c>
      <c r="T151" s="70">
        <f t="shared" si="95"/>
        <v>0</v>
      </c>
      <c r="U151" s="70">
        <f t="shared" si="95"/>
        <v>0</v>
      </c>
      <c r="V151" s="70">
        <f t="shared" si="95"/>
        <v>0</v>
      </c>
      <c r="W151" s="70">
        <f t="shared" si="95"/>
        <v>0</v>
      </c>
      <c r="X151" s="70">
        <f t="shared" si="95"/>
        <v>0</v>
      </c>
      <c r="Y151" s="70">
        <f t="shared" si="95"/>
        <v>0</v>
      </c>
      <c r="Z151" s="70">
        <f t="shared" si="95"/>
        <v>0</v>
      </c>
      <c r="AA151" s="70">
        <f t="shared" si="95"/>
        <v>0</v>
      </c>
      <c r="AB151" s="70">
        <f t="shared" si="95"/>
        <v>0</v>
      </c>
      <c r="AC151" s="70">
        <f t="shared" si="95"/>
        <v>0</v>
      </c>
      <c r="AD151" s="70">
        <f t="shared" si="95"/>
        <v>0</v>
      </c>
      <c r="AE151" s="70">
        <f t="shared" si="95"/>
        <v>0</v>
      </c>
      <c r="AF151" s="70">
        <f t="shared" si="95"/>
        <v>0</v>
      </c>
      <c r="AG151" s="70">
        <f t="shared" si="95"/>
        <v>0</v>
      </c>
      <c r="AH151" s="70">
        <f t="shared" si="95"/>
        <v>0</v>
      </c>
      <c r="AI151" s="74">
        <f>IF(ISERROR(AH151/J151),0,AH151/J151)</f>
        <v>0</v>
      </c>
      <c r="AJ151" s="74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>
      <c r="A152" s="182" t="s">
        <v>66</v>
      </c>
      <c r="B152" s="183"/>
      <c r="C152" s="183"/>
      <c r="D152" s="183"/>
      <c r="E152" s="184"/>
      <c r="F152" s="17"/>
      <c r="G152" s="18"/>
      <c r="H152" s="19"/>
      <c r="I152" s="19"/>
      <c r="J152" s="7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 t="str">
        <f t="shared" ref="AJ153:AJ162" si="97">IF(ISERROR(AH153/$AH$191),"-",AH153/$AH$191)</f>
        <v>-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 t="str">
        <f t="shared" si="97"/>
        <v>-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 t="str">
        <f t="shared" si="97"/>
        <v>-</v>
      </c>
    </row>
    <row r="156" spans="1:44" ht="12.75" hidden="1" customHeight="1" outlineLevel="1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 t="str">
        <f t="shared" si="97"/>
        <v>-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 t="str">
        <f t="shared" si="97"/>
        <v>-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 t="str">
        <f t="shared" si="97"/>
        <v>-</v>
      </c>
    </row>
    <row r="159" spans="1:44" ht="12.75" hidden="1" customHeight="1" outlineLevel="1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 t="str">
        <f t="shared" si="97"/>
        <v>-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 t="str">
        <f t="shared" si="97"/>
        <v>-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 t="str">
        <f t="shared" si="97"/>
        <v>-</v>
      </c>
    </row>
    <row r="162" spans="1:44" ht="12.75" hidden="1" customHeight="1" outlineLevel="1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 t="str">
        <f t="shared" si="97"/>
        <v>-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5" customFormat="1" ht="12.75" hidden="1" customHeight="1" collapsed="1">
      <c r="A163" s="175" t="s">
        <v>67</v>
      </c>
      <c r="B163" s="177"/>
      <c r="C163" s="177"/>
      <c r="D163" s="177"/>
      <c r="E163" s="177"/>
      <c r="F163" s="177"/>
      <c r="G163" s="177"/>
      <c r="H163" s="177"/>
      <c r="I163" s="178"/>
      <c r="J163" s="70">
        <f>SUM(J153:J162)</f>
        <v>0</v>
      </c>
      <c r="K163" s="70">
        <f>SUM(K153:K162)</f>
        <v>0</v>
      </c>
      <c r="L163" s="80"/>
      <c r="M163" s="70">
        <f>SUM(M153:M162)</f>
        <v>0</v>
      </c>
      <c r="N163" s="70">
        <f>SUM(N153:N162)</f>
        <v>0</v>
      </c>
      <c r="O163" s="70">
        <f>SUM(O153:O162)</f>
        <v>0</v>
      </c>
      <c r="P163" s="73"/>
      <c r="Q163" s="81"/>
      <c r="R163" s="70">
        <f t="shared" ref="R163:AH163" si="103">SUM(R153:R162)</f>
        <v>0</v>
      </c>
      <c r="S163" s="70">
        <f t="shared" si="103"/>
        <v>0</v>
      </c>
      <c r="T163" s="70">
        <f t="shared" si="103"/>
        <v>0</v>
      </c>
      <c r="U163" s="70">
        <f t="shared" si="103"/>
        <v>0</v>
      </c>
      <c r="V163" s="70">
        <f t="shared" si="103"/>
        <v>0</v>
      </c>
      <c r="W163" s="70">
        <f t="shared" si="103"/>
        <v>0</v>
      </c>
      <c r="X163" s="70">
        <f t="shared" si="103"/>
        <v>0</v>
      </c>
      <c r="Y163" s="70">
        <f t="shared" si="103"/>
        <v>0</v>
      </c>
      <c r="Z163" s="70">
        <f t="shared" si="103"/>
        <v>0</v>
      </c>
      <c r="AA163" s="70">
        <f t="shared" si="103"/>
        <v>0</v>
      </c>
      <c r="AB163" s="70">
        <f t="shared" si="103"/>
        <v>0</v>
      </c>
      <c r="AC163" s="70">
        <f t="shared" si="103"/>
        <v>0</v>
      </c>
      <c r="AD163" s="70">
        <f t="shared" si="103"/>
        <v>0</v>
      </c>
      <c r="AE163" s="70">
        <f t="shared" si="103"/>
        <v>0</v>
      </c>
      <c r="AF163" s="70">
        <f t="shared" si="103"/>
        <v>0</v>
      </c>
      <c r="AG163" s="70">
        <f t="shared" si="103"/>
        <v>0</v>
      </c>
      <c r="AH163" s="70">
        <f t="shared" si="103"/>
        <v>0</v>
      </c>
      <c r="AI163" s="74">
        <f>IF(ISERROR(AH163/J163),0,AH163/J163)</f>
        <v>0</v>
      </c>
      <c r="AJ163" s="74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>
      <c r="A164" s="182" t="s">
        <v>68</v>
      </c>
      <c r="B164" s="183"/>
      <c r="C164" s="183"/>
      <c r="D164" s="183"/>
      <c r="E164" s="184"/>
      <c r="F164" s="17"/>
      <c r="G164" s="18"/>
      <c r="H164" s="19"/>
      <c r="I164" s="19"/>
      <c r="J164" s="7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 t="str">
        <f t="shared" ref="AJ165:AJ174" si="105">IF(ISERROR(AH165/$AH$191),"-",AH165/$AH$191)</f>
        <v>-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 t="str">
        <f t="shared" si="105"/>
        <v>-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 t="str">
        <f t="shared" si="105"/>
        <v>-</v>
      </c>
    </row>
    <row r="168" spans="1:44" ht="12.75" hidden="1" customHeight="1" outlineLevel="1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 t="str">
        <f t="shared" si="105"/>
        <v>-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 t="str">
        <f t="shared" si="105"/>
        <v>-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 t="str">
        <f t="shared" si="105"/>
        <v>-</v>
      </c>
    </row>
    <row r="171" spans="1:44" ht="12.75" hidden="1" customHeight="1" outlineLevel="1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 t="str">
        <f t="shared" si="105"/>
        <v>-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 t="str">
        <f t="shared" si="105"/>
        <v>-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 t="str">
        <f t="shared" si="105"/>
        <v>-</v>
      </c>
    </row>
    <row r="174" spans="1:44" ht="12.75" hidden="1" customHeight="1" outlineLevel="1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 t="str">
        <f t="shared" si="105"/>
        <v>-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5" customFormat="1" ht="12.75" hidden="1" customHeight="1" collapsed="1">
      <c r="A175" s="175" t="s">
        <v>69</v>
      </c>
      <c r="B175" s="177"/>
      <c r="C175" s="177"/>
      <c r="D175" s="177"/>
      <c r="E175" s="177"/>
      <c r="F175" s="177"/>
      <c r="G175" s="177"/>
      <c r="H175" s="177"/>
      <c r="I175" s="178"/>
      <c r="J175" s="70">
        <f>SUM(J165:J174)</f>
        <v>0</v>
      </c>
      <c r="K175" s="70">
        <f>SUM(K165:K174)</f>
        <v>0</v>
      </c>
      <c r="L175" s="80"/>
      <c r="M175" s="70">
        <f>SUM(M165:M174)</f>
        <v>0</v>
      </c>
      <c r="N175" s="70">
        <f>SUM(N165:N174)</f>
        <v>0</v>
      </c>
      <c r="O175" s="70">
        <f>SUM(O165:O174)</f>
        <v>0</v>
      </c>
      <c r="P175" s="73"/>
      <c r="Q175" s="81"/>
      <c r="R175" s="70">
        <f t="shared" ref="R175:AH175" si="111">SUM(R165:R174)</f>
        <v>0</v>
      </c>
      <c r="S175" s="70">
        <f t="shared" si="111"/>
        <v>0</v>
      </c>
      <c r="T175" s="70">
        <f t="shared" si="111"/>
        <v>0</v>
      </c>
      <c r="U175" s="70">
        <f t="shared" si="111"/>
        <v>0</v>
      </c>
      <c r="V175" s="70">
        <f t="shared" si="111"/>
        <v>0</v>
      </c>
      <c r="W175" s="70">
        <f t="shared" si="111"/>
        <v>0</v>
      </c>
      <c r="X175" s="70">
        <f t="shared" si="111"/>
        <v>0</v>
      </c>
      <c r="Y175" s="70">
        <f t="shared" si="111"/>
        <v>0</v>
      </c>
      <c r="Z175" s="70">
        <f t="shared" si="111"/>
        <v>0</v>
      </c>
      <c r="AA175" s="70">
        <f t="shared" si="111"/>
        <v>0</v>
      </c>
      <c r="AB175" s="70">
        <f t="shared" si="111"/>
        <v>0</v>
      </c>
      <c r="AC175" s="70">
        <f t="shared" si="111"/>
        <v>0</v>
      </c>
      <c r="AD175" s="70">
        <f t="shared" si="111"/>
        <v>0</v>
      </c>
      <c r="AE175" s="70">
        <f t="shared" si="111"/>
        <v>0</v>
      </c>
      <c r="AF175" s="70">
        <f t="shared" si="111"/>
        <v>0</v>
      </c>
      <c r="AG175" s="70">
        <f t="shared" si="111"/>
        <v>0</v>
      </c>
      <c r="AH175" s="70">
        <f t="shared" si="111"/>
        <v>0</v>
      </c>
      <c r="AI175" s="74">
        <f>IF(ISERROR(AH175/J175),0,AH175/J175)</f>
        <v>0</v>
      </c>
      <c r="AJ175" s="74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>
      <c r="A176" s="182" t="s">
        <v>70</v>
      </c>
      <c r="B176" s="183"/>
      <c r="C176" s="183"/>
      <c r="D176" s="183"/>
      <c r="E176" s="184"/>
      <c r="F176" s="17"/>
      <c r="G176" s="18"/>
      <c r="H176" s="19"/>
      <c r="I176" s="19"/>
      <c r="J176" s="7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 t="str">
        <f t="shared" ref="AJ177:AJ186" si="113">IF(ISERROR(AH177/$AH$191),"-",AH177/$AH$191)</f>
        <v>-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 t="str">
        <f t="shared" si="113"/>
        <v>-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 t="str">
        <f t="shared" si="113"/>
        <v>-</v>
      </c>
    </row>
    <row r="180" spans="1:44" ht="12.75" hidden="1" customHeight="1" outlineLevel="1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 t="str">
        <f t="shared" si="113"/>
        <v>-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 t="str">
        <f t="shared" si="113"/>
        <v>-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 t="str">
        <f t="shared" si="113"/>
        <v>-</v>
      </c>
    </row>
    <row r="183" spans="1:44" ht="12.75" hidden="1" customHeight="1" outlineLevel="1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 t="str">
        <f t="shared" si="113"/>
        <v>-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 t="str">
        <f t="shared" si="113"/>
        <v>-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 t="str">
        <f t="shared" si="113"/>
        <v>-</v>
      </c>
    </row>
    <row r="186" spans="1:44" ht="12.75" hidden="1" customHeight="1" outlineLevel="1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 t="str">
        <f t="shared" si="113"/>
        <v>-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5" customFormat="1" ht="12.75" hidden="1" customHeight="1" collapsed="1">
      <c r="A187" s="175" t="s">
        <v>71</v>
      </c>
      <c r="B187" s="177"/>
      <c r="C187" s="177"/>
      <c r="D187" s="177"/>
      <c r="E187" s="177"/>
      <c r="F187" s="177"/>
      <c r="G187" s="177"/>
      <c r="H187" s="177"/>
      <c r="I187" s="178"/>
      <c r="J187" s="70">
        <f>SUM(J177:J186)</f>
        <v>0</v>
      </c>
      <c r="K187" s="70">
        <f>SUM(K177:K186)</f>
        <v>0</v>
      </c>
      <c r="L187" s="80"/>
      <c r="M187" s="70">
        <f>SUM(M177:M186)</f>
        <v>0</v>
      </c>
      <c r="N187" s="70">
        <f>SUM(N177:N186)</f>
        <v>0</v>
      </c>
      <c r="O187" s="70">
        <f>SUM(O177:O186)</f>
        <v>0</v>
      </c>
      <c r="P187" s="73"/>
      <c r="Q187" s="81"/>
      <c r="R187" s="70">
        <f t="shared" ref="R187:AH189" si="119">SUM(R177:R186)</f>
        <v>0</v>
      </c>
      <c r="S187" s="70">
        <f t="shared" si="119"/>
        <v>0</v>
      </c>
      <c r="T187" s="70">
        <f t="shared" si="119"/>
        <v>0</v>
      </c>
      <c r="U187" s="70">
        <f t="shared" si="119"/>
        <v>0</v>
      </c>
      <c r="V187" s="70">
        <f t="shared" si="119"/>
        <v>0</v>
      </c>
      <c r="W187" s="70">
        <f t="shared" si="119"/>
        <v>0</v>
      </c>
      <c r="X187" s="70">
        <f t="shared" si="119"/>
        <v>0</v>
      </c>
      <c r="Y187" s="70">
        <f t="shared" si="119"/>
        <v>0</v>
      </c>
      <c r="Z187" s="70">
        <f t="shared" si="119"/>
        <v>0</v>
      </c>
      <c r="AA187" s="70">
        <f t="shared" si="119"/>
        <v>0</v>
      </c>
      <c r="AB187" s="70">
        <f t="shared" si="119"/>
        <v>0</v>
      </c>
      <c r="AC187" s="70">
        <f t="shared" si="119"/>
        <v>0</v>
      </c>
      <c r="AD187" s="70">
        <f t="shared" si="119"/>
        <v>0</v>
      </c>
      <c r="AE187" s="70">
        <f t="shared" si="119"/>
        <v>0</v>
      </c>
      <c r="AF187" s="70">
        <f t="shared" si="119"/>
        <v>0</v>
      </c>
      <c r="AG187" s="70">
        <f t="shared" si="119"/>
        <v>0</v>
      </c>
      <c r="AH187" s="70">
        <f t="shared" si="119"/>
        <v>0</v>
      </c>
      <c r="AI187" s="74">
        <f>IF(ISERROR(AH187/J187),0,AH187/J187)</f>
        <v>0</v>
      </c>
      <c r="AJ187" s="74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136" t="s">
        <v>72</v>
      </c>
      <c r="B188" s="137"/>
      <c r="C188" s="137"/>
      <c r="D188" s="137"/>
      <c r="E188" s="138"/>
      <c r="F188" s="17"/>
      <c r="G188" s="18"/>
      <c r="H188" s="19"/>
      <c r="I188" s="19"/>
      <c r="J188" s="160">
        <v>4039010000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>
      <c r="A189" s="26">
        <v>1</v>
      </c>
      <c r="B189" s="26"/>
      <c r="C189" s="97" t="s">
        <v>162</v>
      </c>
      <c r="D189" s="55"/>
      <c r="E189" s="15" t="s">
        <v>88</v>
      </c>
      <c r="F189" s="65" t="s">
        <v>89</v>
      </c>
      <c r="G189" s="63" t="s">
        <v>90</v>
      </c>
      <c r="H189" s="69"/>
      <c r="I189" s="2">
        <v>43100</v>
      </c>
      <c r="J189" s="161"/>
      <c r="K189" s="58">
        <v>4039010000</v>
      </c>
      <c r="L189" s="1"/>
      <c r="M189" s="57"/>
      <c r="N189" s="64"/>
      <c r="O189" s="57"/>
      <c r="P189" s="53"/>
      <c r="Q189" s="53"/>
      <c r="R189" s="31"/>
      <c r="S189" s="31"/>
      <c r="T189" s="31"/>
      <c r="U189" s="32">
        <f>SUM(R189:T189)</f>
        <v>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20">
        <f t="shared" si="119"/>
        <v>0</v>
      </c>
      <c r="AI189" s="33">
        <f>IF(ISERROR(AH189/J188),0,AH189/J188)</f>
        <v>0</v>
      </c>
      <c r="AJ189" s="34" t="str">
        <f>IF(ISERROR(AH189/$AH$191),"-",AH189/$AH$191)</f>
        <v>-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5" customFormat="1">
      <c r="A190" s="139" t="s">
        <v>73</v>
      </c>
      <c r="B190" s="140"/>
      <c r="C190" s="140"/>
      <c r="D190" s="140"/>
      <c r="E190" s="140"/>
      <c r="F190" s="140"/>
      <c r="G190" s="140"/>
      <c r="H190" s="140"/>
      <c r="I190" s="141"/>
      <c r="J190" s="114">
        <f>J188</f>
        <v>4039010000</v>
      </c>
      <c r="K190" s="114">
        <f>SUM(K189:K189)</f>
        <v>4039010000</v>
      </c>
      <c r="L190" s="115"/>
      <c r="M190" s="114">
        <f>SUM(M189:M189)</f>
        <v>0</v>
      </c>
      <c r="N190" s="114">
        <f>SUM(N189:N189)</f>
        <v>0</v>
      </c>
      <c r="O190" s="114">
        <f>SUM(O189:O189)</f>
        <v>0</v>
      </c>
      <c r="P190" s="116"/>
      <c r="Q190" s="117"/>
      <c r="R190" s="114">
        <f t="shared" ref="R190:AH190" si="120">SUM(R189:R189)</f>
        <v>0</v>
      </c>
      <c r="S190" s="114">
        <f t="shared" si="120"/>
        <v>0</v>
      </c>
      <c r="T190" s="114">
        <f t="shared" si="120"/>
        <v>0</v>
      </c>
      <c r="U190" s="114">
        <f t="shared" si="120"/>
        <v>0</v>
      </c>
      <c r="V190" s="114">
        <f t="shared" si="120"/>
        <v>0</v>
      </c>
      <c r="W190" s="114">
        <f t="shared" si="120"/>
        <v>0</v>
      </c>
      <c r="X190" s="114">
        <f t="shared" si="120"/>
        <v>0</v>
      </c>
      <c r="Y190" s="114">
        <f t="shared" si="120"/>
        <v>0</v>
      </c>
      <c r="Z190" s="114">
        <f t="shared" si="120"/>
        <v>0</v>
      </c>
      <c r="AA190" s="114">
        <f t="shared" si="120"/>
        <v>0</v>
      </c>
      <c r="AB190" s="114">
        <f t="shared" si="120"/>
        <v>0</v>
      </c>
      <c r="AC190" s="114">
        <f t="shared" si="120"/>
        <v>0</v>
      </c>
      <c r="AD190" s="114">
        <f t="shared" si="120"/>
        <v>0</v>
      </c>
      <c r="AE190" s="114">
        <f t="shared" si="120"/>
        <v>0</v>
      </c>
      <c r="AF190" s="114">
        <f t="shared" si="120"/>
        <v>0</v>
      </c>
      <c r="AG190" s="114">
        <f t="shared" si="120"/>
        <v>0</v>
      </c>
      <c r="AH190" s="114">
        <f t="shared" si="120"/>
        <v>0</v>
      </c>
      <c r="AI190" s="118">
        <f>IF(ISERROR(AH190/J190),0,AH190/J190)</f>
        <v>0</v>
      </c>
      <c r="AJ190" s="118">
        <f>IF(ISERROR(AH190/$AH$191),0,AH190/$AH$191)</f>
        <v>0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1" customFormat="1" ht="15" customHeight="1">
      <c r="A191" s="142" t="str">
        <f>"TOTAL ASIG."&amp;" "&amp;$A$5</f>
        <v>TOTAL ASIG. 24-02-007 "Programa de Salud Chile Solidario"</v>
      </c>
      <c r="B191" s="143"/>
      <c r="C191" s="143"/>
      <c r="D191" s="143"/>
      <c r="E191" s="143"/>
      <c r="F191" s="143"/>
      <c r="G191" s="143"/>
      <c r="H191" s="143"/>
      <c r="I191" s="144"/>
      <c r="J191" s="119">
        <f>SUM(J19,J31,J43,J55,J67,J79,J91,J103,J115,J127,J139,J151,J163,J175,J187,J190)</f>
        <v>4039010000</v>
      </c>
      <c r="K191" s="119">
        <f>+K19+K31+K43+K55+K67+K79+K91+K103+K115+K127+K139+K151+K187+K163+K175+K190</f>
        <v>4039010000</v>
      </c>
      <c r="L191" s="120"/>
      <c r="M191" s="119">
        <f>+M19+M31+M43+M55+M67+M79+M91+M103+M115+M127+M139+M151+M187+M163+M175+M190</f>
        <v>0</v>
      </c>
      <c r="N191" s="119">
        <f>+N19+N31+N43+N55+N67+N79+N91+N103+N115+N127+N139+N151+N187+N163+N175+N190</f>
        <v>0</v>
      </c>
      <c r="O191" s="119">
        <f>+O19+O31+O43+O55+O67+O79+O91+O103+O115+O127+O139+O151+O187+O163+O175+O190</f>
        <v>0</v>
      </c>
      <c r="P191" s="121"/>
      <c r="Q191" s="122"/>
      <c r="R191" s="119">
        <f t="shared" ref="R191:AH191" si="121">+R19+R31+R43+R55+R67+R79+R91+R103+R115+R127+R139+R151+R187+R163+R175+R190</f>
        <v>0</v>
      </c>
      <c r="S191" s="119">
        <f t="shared" si="121"/>
        <v>0</v>
      </c>
      <c r="T191" s="119">
        <f t="shared" si="121"/>
        <v>0</v>
      </c>
      <c r="U191" s="119">
        <f t="shared" si="121"/>
        <v>0</v>
      </c>
      <c r="V191" s="119">
        <f t="shared" si="121"/>
        <v>0</v>
      </c>
      <c r="W191" s="119">
        <f t="shared" si="121"/>
        <v>0</v>
      </c>
      <c r="X191" s="119">
        <f t="shared" si="121"/>
        <v>0</v>
      </c>
      <c r="Y191" s="119">
        <f t="shared" si="121"/>
        <v>0</v>
      </c>
      <c r="Z191" s="119">
        <f t="shared" si="121"/>
        <v>0</v>
      </c>
      <c r="AA191" s="119">
        <f t="shared" si="121"/>
        <v>0</v>
      </c>
      <c r="AB191" s="119">
        <f t="shared" si="121"/>
        <v>0</v>
      </c>
      <c r="AC191" s="119">
        <f t="shared" si="121"/>
        <v>0</v>
      </c>
      <c r="AD191" s="119">
        <f t="shared" si="121"/>
        <v>0</v>
      </c>
      <c r="AE191" s="119">
        <f t="shared" si="121"/>
        <v>0</v>
      </c>
      <c r="AF191" s="119">
        <f t="shared" si="121"/>
        <v>0</v>
      </c>
      <c r="AG191" s="119">
        <f t="shared" si="121"/>
        <v>0</v>
      </c>
      <c r="AH191" s="119">
        <f t="shared" si="121"/>
        <v>0</v>
      </c>
      <c r="AI191" s="123">
        <f>IF(ISERROR(AH191/J191),0,AH191/J191)</f>
        <v>0</v>
      </c>
      <c r="AJ191" s="123">
        <f>IF(ISERROR(AH191/$AH$191),0,AH191/$AH$191)</f>
        <v>0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tabSelected="1" zoomScaleNormal="100" workbookViewId="0">
      <selection activeCell="A24" sqref="A24:Y24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+'24-03-999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+'24-03-999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+'24-03-999 Ind. Proy'!A5:U5</f>
        <v>24-03-999 "Programa de Generación de Microemprendimiento Indígena Urbano"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26" t="s">
        <v>25</v>
      </c>
      <c r="E7" s="126" t="s">
        <v>26</v>
      </c>
      <c r="F7" s="126" t="s">
        <v>27</v>
      </c>
      <c r="G7" s="126" t="s">
        <v>28</v>
      </c>
      <c r="H7" s="126" t="s">
        <v>29</v>
      </c>
      <c r="I7" s="126" t="s">
        <v>30</v>
      </c>
      <c r="J7" s="159"/>
      <c r="K7" s="126" t="s">
        <v>31</v>
      </c>
      <c r="L7" s="126" t="s">
        <v>32</v>
      </c>
      <c r="M7" s="126" t="s">
        <v>33</v>
      </c>
      <c r="N7" s="159"/>
      <c r="O7" s="126" t="s">
        <v>34</v>
      </c>
      <c r="P7" s="126" t="s">
        <v>35</v>
      </c>
      <c r="Q7" s="126" t="s">
        <v>36</v>
      </c>
      <c r="R7" s="159"/>
      <c r="S7" s="126" t="s">
        <v>37</v>
      </c>
      <c r="T7" s="126" t="s">
        <v>38</v>
      </c>
      <c r="U7" s="126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+'24-03-999 Ind. Proy'!J19</f>
        <v>0</v>
      </c>
      <c r="C8" s="10">
        <f>+'24-03-999 Ind. Proy'!K19</f>
        <v>0</v>
      </c>
      <c r="D8" s="10">
        <f>+'24-03-999 Ind. Proy'!M19</f>
        <v>0</v>
      </c>
      <c r="E8" s="10">
        <f>+'24-03-999 Ind. Proy'!N19</f>
        <v>0</v>
      </c>
      <c r="F8" s="10">
        <f>+'24-03-999 Ind. Proy'!O19</f>
        <v>0</v>
      </c>
      <c r="G8" s="10">
        <f>+'24-03-999 Ind. Proy'!R19</f>
        <v>0</v>
      </c>
      <c r="H8" s="10">
        <f>+'24-03-999 Ind. Proy'!S19</f>
        <v>0</v>
      </c>
      <c r="I8" s="10">
        <f>+'24-03-999 Ind. Proy'!T19</f>
        <v>0</v>
      </c>
      <c r="J8" s="10">
        <f>+'24-03-999 Ind. Proy'!U19</f>
        <v>0</v>
      </c>
      <c r="K8" s="10">
        <f>+'24-03-999 Ind. Proy'!V19</f>
        <v>0</v>
      </c>
      <c r="L8" s="10">
        <f>+'24-03-999 Ind. Proy'!W19</f>
        <v>0</v>
      </c>
      <c r="M8" s="10">
        <f>+'24-03-999 Ind. Proy'!X19</f>
        <v>0</v>
      </c>
      <c r="N8" s="10">
        <f>+'24-03-999 Ind. Proy'!Y19</f>
        <v>0</v>
      </c>
      <c r="O8" s="10">
        <f>+'24-03-999 Ind. Proy'!Z19</f>
        <v>0</v>
      </c>
      <c r="P8" s="10">
        <f>+'24-03-999 Ind. Proy'!AA19</f>
        <v>0</v>
      </c>
      <c r="Q8" s="10">
        <f>+'24-03-999 Ind. Proy'!AB19</f>
        <v>0</v>
      </c>
      <c r="R8" s="10">
        <f>+'24-03-999 Ind. Proy'!AC19</f>
        <v>0</v>
      </c>
      <c r="S8" s="10">
        <f>+'24-03-999 Ind. Proy'!AD19</f>
        <v>0</v>
      </c>
      <c r="T8" s="10">
        <f>+'24-03-999 Ind. Proy'!AE19</f>
        <v>0</v>
      </c>
      <c r="U8" s="10">
        <f>+'24-03-999 Ind. Proy'!AF19</f>
        <v>0</v>
      </c>
      <c r="V8" s="10">
        <f>+'24-03-999 Ind. Proy'!AG19</f>
        <v>0</v>
      </c>
      <c r="W8" s="10">
        <f>+'24-03-999 Ind. Proy'!AH19</f>
        <v>0</v>
      </c>
      <c r="X8" s="49">
        <f>+'24-03-999 Ind. Proy'!AI19</f>
        <v>0</v>
      </c>
      <c r="Y8" s="49">
        <f>+'24-03-999 Ind. Proy'!AJ19</f>
        <v>0</v>
      </c>
    </row>
    <row r="9" spans="1:25" s="45" customFormat="1" ht="24.75" customHeight="1">
      <c r="A9" s="48" t="s">
        <v>44</v>
      </c>
      <c r="B9" s="10">
        <f>+'24-03-999 Ind. Proy'!J31</f>
        <v>0</v>
      </c>
      <c r="C9" s="10">
        <f>+'24-03-999 Ind. Proy'!K31</f>
        <v>0</v>
      </c>
      <c r="D9" s="10">
        <f>+'24-03-999 Ind. Proy'!M31</f>
        <v>0</v>
      </c>
      <c r="E9" s="10">
        <f>+'24-03-999 Ind. Proy'!N31</f>
        <v>0</v>
      </c>
      <c r="F9" s="10">
        <f>+'24-03-999 Ind. Proy'!O31</f>
        <v>0</v>
      </c>
      <c r="G9" s="10">
        <f>+'24-03-999 Ind. Proy'!R31</f>
        <v>0</v>
      </c>
      <c r="H9" s="10">
        <f>+'24-03-999 Ind. Proy'!S31</f>
        <v>0</v>
      </c>
      <c r="I9" s="10">
        <f>+'24-03-999 Ind. Proy'!T31</f>
        <v>0</v>
      </c>
      <c r="J9" s="10">
        <f>+'24-03-999 Ind. Proy'!U31</f>
        <v>0</v>
      </c>
      <c r="K9" s="10">
        <f>+'24-03-999 Ind. Proy'!V31</f>
        <v>0</v>
      </c>
      <c r="L9" s="10">
        <f>+'24-03-999 Ind. Proy'!W31</f>
        <v>0</v>
      </c>
      <c r="M9" s="10">
        <f>+'24-03-999 Ind. Proy'!X31</f>
        <v>0</v>
      </c>
      <c r="N9" s="10">
        <f>+'24-03-999 Ind. Proy'!Y31</f>
        <v>0</v>
      </c>
      <c r="O9" s="10">
        <f>+'24-03-999 Ind. Proy'!Z31</f>
        <v>0</v>
      </c>
      <c r="P9" s="10">
        <f>+'24-03-999 Ind. Proy'!AA31</f>
        <v>0</v>
      </c>
      <c r="Q9" s="10">
        <f>+'24-03-999 Ind. Proy'!AB31</f>
        <v>0</v>
      </c>
      <c r="R9" s="10">
        <f>+'24-03-999 Ind. Proy'!AC31</f>
        <v>0</v>
      </c>
      <c r="S9" s="10">
        <f>+'24-03-999 Ind. Proy'!AD31</f>
        <v>0</v>
      </c>
      <c r="T9" s="10">
        <f>+'24-03-999 Ind. Proy'!AE31</f>
        <v>0</v>
      </c>
      <c r="U9" s="10">
        <f>+'24-03-999 Ind. Proy'!AF31</f>
        <v>0</v>
      </c>
      <c r="V9" s="10">
        <f>+'24-03-999 Ind. Proy'!AG31</f>
        <v>0</v>
      </c>
      <c r="W9" s="10">
        <f>+'24-03-999 Ind. Proy'!AH31</f>
        <v>0</v>
      </c>
      <c r="X9" s="49">
        <f>+'24-03-999 Ind. Proy'!AI31</f>
        <v>0</v>
      </c>
      <c r="Y9" s="49">
        <f>+'24-03-999 Ind. Proy'!AJ31</f>
        <v>0</v>
      </c>
    </row>
    <row r="10" spans="1:25" s="45" customFormat="1" ht="24.75" customHeight="1">
      <c r="A10" s="48" t="s">
        <v>46</v>
      </c>
      <c r="B10" s="10">
        <f>+'24-03-999 Ind. Proy'!J43</f>
        <v>0</v>
      </c>
      <c r="C10" s="10">
        <f>+'24-03-999 Ind. Proy'!K43</f>
        <v>0</v>
      </c>
      <c r="D10" s="10">
        <f>+'24-03-999 Ind. Proy'!M43</f>
        <v>0</v>
      </c>
      <c r="E10" s="10">
        <f>+'24-03-999 Ind. Proy'!N43</f>
        <v>0</v>
      </c>
      <c r="F10" s="10">
        <f>+'24-03-999 Ind. Proy'!O43</f>
        <v>0</v>
      </c>
      <c r="G10" s="10">
        <f>+'24-03-999 Ind. Proy'!R43</f>
        <v>0</v>
      </c>
      <c r="H10" s="10">
        <f>+'24-03-999 Ind. Proy'!S43</f>
        <v>0</v>
      </c>
      <c r="I10" s="10">
        <f>+'24-03-999 Ind. Proy'!T43</f>
        <v>0</v>
      </c>
      <c r="J10" s="10">
        <f>+'24-03-999 Ind. Proy'!U43</f>
        <v>0</v>
      </c>
      <c r="K10" s="10">
        <f>+'24-03-999 Ind. Proy'!V43</f>
        <v>0</v>
      </c>
      <c r="L10" s="10">
        <f>+'24-03-999 Ind. Proy'!W43</f>
        <v>0</v>
      </c>
      <c r="M10" s="10">
        <f>+'24-03-999 Ind. Proy'!X43</f>
        <v>0</v>
      </c>
      <c r="N10" s="10">
        <f>+'24-03-999 Ind. Proy'!Y43</f>
        <v>0</v>
      </c>
      <c r="O10" s="10">
        <f>+'24-03-999 Ind. Proy'!Z43</f>
        <v>0</v>
      </c>
      <c r="P10" s="10">
        <f>+'24-03-999 Ind. Proy'!AA43</f>
        <v>0</v>
      </c>
      <c r="Q10" s="10">
        <f>+'24-03-999 Ind. Proy'!AB43</f>
        <v>0</v>
      </c>
      <c r="R10" s="10">
        <f>+'24-03-999 Ind. Proy'!AC43</f>
        <v>0</v>
      </c>
      <c r="S10" s="10">
        <f>+'24-03-999 Ind. Proy'!AD43</f>
        <v>0</v>
      </c>
      <c r="T10" s="10">
        <f>+'24-03-999 Ind. Proy'!AE43</f>
        <v>0</v>
      </c>
      <c r="U10" s="10">
        <f>+'24-03-999 Ind. Proy'!AF43</f>
        <v>0</v>
      </c>
      <c r="V10" s="10">
        <f>+'24-03-999 Ind. Proy'!AG43</f>
        <v>0</v>
      </c>
      <c r="W10" s="10">
        <f>+'24-03-999 Ind. Proy'!AH43</f>
        <v>0</v>
      </c>
      <c r="X10" s="49">
        <f>+'24-03-999 Ind. Proy'!AI43</f>
        <v>0</v>
      </c>
      <c r="Y10" s="49">
        <f>+'24-03-999 Ind. Proy'!AJ43</f>
        <v>0</v>
      </c>
    </row>
    <row r="11" spans="1:25" s="45" customFormat="1" ht="24.75" customHeight="1">
      <c r="A11" s="48" t="s">
        <v>48</v>
      </c>
      <c r="B11" s="10">
        <f>+'24-03-999 Ind. Proy'!J55</f>
        <v>0</v>
      </c>
      <c r="C11" s="10">
        <f>+'24-03-999 Ind. Proy'!K55</f>
        <v>0</v>
      </c>
      <c r="D11" s="10">
        <f>+'24-03-999 Ind. Proy'!M55</f>
        <v>0</v>
      </c>
      <c r="E11" s="10">
        <f>+'24-03-999 Ind. Proy'!N55</f>
        <v>0</v>
      </c>
      <c r="F11" s="10">
        <f>+'24-03-999 Ind. Proy'!O55</f>
        <v>0</v>
      </c>
      <c r="G11" s="10">
        <f>+'24-03-999 Ind. Proy'!R55</f>
        <v>0</v>
      </c>
      <c r="H11" s="10">
        <f>+'24-03-999 Ind. Proy'!S55</f>
        <v>0</v>
      </c>
      <c r="I11" s="10">
        <f>+'24-03-999 Ind. Proy'!T55</f>
        <v>0</v>
      </c>
      <c r="J11" s="10">
        <f>+'24-03-999 Ind. Proy'!U55</f>
        <v>0</v>
      </c>
      <c r="K11" s="10">
        <f>+'24-03-999 Ind. Proy'!V55</f>
        <v>0</v>
      </c>
      <c r="L11" s="10">
        <f>+'24-03-999 Ind. Proy'!W55</f>
        <v>0</v>
      </c>
      <c r="M11" s="10">
        <f>+'24-03-999 Ind. Proy'!X55</f>
        <v>0</v>
      </c>
      <c r="N11" s="10">
        <f>+'24-03-999 Ind. Proy'!Y55</f>
        <v>0</v>
      </c>
      <c r="O11" s="10">
        <f>+'24-03-999 Ind. Proy'!Z55</f>
        <v>0</v>
      </c>
      <c r="P11" s="10">
        <f>+'24-03-999 Ind. Proy'!AA55</f>
        <v>0</v>
      </c>
      <c r="Q11" s="10">
        <f>+'24-03-999 Ind. Proy'!AB55</f>
        <v>0</v>
      </c>
      <c r="R11" s="10">
        <f>+'24-03-999 Ind. Proy'!AC55</f>
        <v>0</v>
      </c>
      <c r="S11" s="10">
        <f>+'24-03-999 Ind. Proy'!AD55</f>
        <v>0</v>
      </c>
      <c r="T11" s="10">
        <f>+'24-03-999 Ind. Proy'!AE55</f>
        <v>0</v>
      </c>
      <c r="U11" s="10">
        <f>+'24-03-999 Ind. Proy'!AF55</f>
        <v>0</v>
      </c>
      <c r="V11" s="10">
        <f>+'24-03-999 Ind. Proy'!AG55</f>
        <v>0</v>
      </c>
      <c r="W11" s="10">
        <f>+'24-03-999 Ind. Proy'!AH55</f>
        <v>0</v>
      </c>
      <c r="X11" s="49">
        <f>+'24-03-999 Ind. Proy'!AI55</f>
        <v>0</v>
      </c>
      <c r="Y11" s="49">
        <f>+'24-03-999 Ind. Proy'!AJ55</f>
        <v>0</v>
      </c>
    </row>
    <row r="12" spans="1:25" s="45" customFormat="1" ht="24.75" customHeight="1">
      <c r="A12" s="48" t="s">
        <v>50</v>
      </c>
      <c r="B12" s="10">
        <f>+'24-03-999 Ind. Proy'!J67</f>
        <v>0</v>
      </c>
      <c r="C12" s="10">
        <f>+'24-03-999 Ind. Proy'!K67</f>
        <v>0</v>
      </c>
      <c r="D12" s="10">
        <f>+'24-03-999 Ind. Proy'!M67</f>
        <v>0</v>
      </c>
      <c r="E12" s="10">
        <f>+'24-03-999 Ind. Proy'!N67</f>
        <v>0</v>
      </c>
      <c r="F12" s="10">
        <f>+'24-03-999 Ind. Proy'!O67</f>
        <v>0</v>
      </c>
      <c r="G12" s="10">
        <f>+'24-03-999 Ind. Proy'!R67</f>
        <v>0</v>
      </c>
      <c r="H12" s="10">
        <f>+'24-03-999 Ind. Proy'!S67</f>
        <v>0</v>
      </c>
      <c r="I12" s="10">
        <f>+'24-03-999 Ind. Proy'!T67</f>
        <v>0</v>
      </c>
      <c r="J12" s="10">
        <f>+'24-03-999 Ind. Proy'!U67</f>
        <v>0</v>
      </c>
      <c r="K12" s="10">
        <f>+'24-03-999 Ind. Proy'!V67</f>
        <v>0</v>
      </c>
      <c r="L12" s="10">
        <f>+'24-03-999 Ind. Proy'!W67</f>
        <v>0</v>
      </c>
      <c r="M12" s="10">
        <f>+'24-03-999 Ind. Proy'!X67</f>
        <v>0</v>
      </c>
      <c r="N12" s="10">
        <f>+'24-03-999 Ind. Proy'!Y67</f>
        <v>0</v>
      </c>
      <c r="O12" s="10">
        <f>+'24-03-999 Ind. Proy'!Z67</f>
        <v>0</v>
      </c>
      <c r="P12" s="10">
        <f>+'24-03-999 Ind. Proy'!AA67</f>
        <v>0</v>
      </c>
      <c r="Q12" s="10">
        <f>+'24-03-999 Ind. Proy'!AB67</f>
        <v>0</v>
      </c>
      <c r="R12" s="10">
        <f>+'24-03-999 Ind. Proy'!AC67</f>
        <v>0</v>
      </c>
      <c r="S12" s="10">
        <f>+'24-03-999 Ind. Proy'!AD67</f>
        <v>0</v>
      </c>
      <c r="T12" s="10">
        <f>+'24-03-999 Ind. Proy'!AE67</f>
        <v>0</v>
      </c>
      <c r="U12" s="10">
        <f>+'24-03-999 Ind. Proy'!AF67</f>
        <v>0</v>
      </c>
      <c r="V12" s="10">
        <f>+'24-03-999 Ind. Proy'!AG67</f>
        <v>0</v>
      </c>
      <c r="W12" s="10">
        <f>+'24-03-999 Ind. Proy'!AH67</f>
        <v>0</v>
      </c>
      <c r="X12" s="49">
        <f>+'24-03-999 Ind. Proy'!AI67</f>
        <v>0</v>
      </c>
      <c r="Y12" s="49">
        <f>+'24-03-999 Ind. Proy'!AJ67</f>
        <v>0</v>
      </c>
    </row>
    <row r="13" spans="1:25" s="45" customFormat="1" ht="24.75" customHeight="1">
      <c r="A13" s="48" t="s">
        <v>52</v>
      </c>
      <c r="B13" s="10">
        <f>+'24-03-999 Ind. Proy'!J79</f>
        <v>0</v>
      </c>
      <c r="C13" s="10">
        <f>+'24-03-999 Ind. Proy'!K79</f>
        <v>0</v>
      </c>
      <c r="D13" s="10">
        <f>+'24-03-999 Ind. Proy'!M79</f>
        <v>0</v>
      </c>
      <c r="E13" s="10">
        <f>+'24-03-999 Ind. Proy'!N79</f>
        <v>0</v>
      </c>
      <c r="F13" s="10">
        <f>+'24-03-999 Ind. Proy'!O79</f>
        <v>0</v>
      </c>
      <c r="G13" s="10">
        <f>+'24-03-999 Ind. Proy'!R79</f>
        <v>0</v>
      </c>
      <c r="H13" s="10">
        <f>+'24-03-999 Ind. Proy'!S79</f>
        <v>0</v>
      </c>
      <c r="I13" s="10">
        <f>+'24-03-999 Ind. Proy'!T79</f>
        <v>0</v>
      </c>
      <c r="J13" s="10">
        <f>+'24-03-999 Ind. Proy'!U79</f>
        <v>0</v>
      </c>
      <c r="K13" s="10">
        <f>+'24-03-999 Ind. Proy'!V79</f>
        <v>0</v>
      </c>
      <c r="L13" s="10">
        <f>+'24-03-999 Ind. Proy'!W79</f>
        <v>0</v>
      </c>
      <c r="M13" s="10">
        <f>+'24-03-999 Ind. Proy'!X79</f>
        <v>0</v>
      </c>
      <c r="N13" s="10">
        <f>+'24-03-999 Ind. Proy'!Y79</f>
        <v>0</v>
      </c>
      <c r="O13" s="10">
        <f>+'24-03-999 Ind. Proy'!Z79</f>
        <v>0</v>
      </c>
      <c r="P13" s="10">
        <f>+'24-03-999 Ind. Proy'!AA79</f>
        <v>0</v>
      </c>
      <c r="Q13" s="10">
        <f>+'24-03-999 Ind. Proy'!AB79</f>
        <v>0</v>
      </c>
      <c r="R13" s="10">
        <f>+'24-03-999 Ind. Proy'!AC79</f>
        <v>0</v>
      </c>
      <c r="S13" s="10">
        <f>+'24-03-999 Ind. Proy'!AD79</f>
        <v>0</v>
      </c>
      <c r="T13" s="10">
        <f>+'24-03-999 Ind. Proy'!AE79</f>
        <v>0</v>
      </c>
      <c r="U13" s="10">
        <f>+'24-03-999 Ind. Proy'!AF79</f>
        <v>0</v>
      </c>
      <c r="V13" s="10">
        <f>+'24-03-999 Ind. Proy'!AG79</f>
        <v>0</v>
      </c>
      <c r="W13" s="10">
        <f>+'24-03-999 Ind. Proy'!AH79</f>
        <v>0</v>
      </c>
      <c r="X13" s="49">
        <f>+'24-03-999 Ind. Proy'!AI79</f>
        <v>0</v>
      </c>
      <c r="Y13" s="49">
        <f>+'24-03-999 Ind. Proy'!AJ79</f>
        <v>0</v>
      </c>
    </row>
    <row r="14" spans="1:25" s="45" customFormat="1" ht="24.75" customHeight="1">
      <c r="A14" s="48" t="s">
        <v>54</v>
      </c>
      <c r="B14" s="10">
        <f>+'24-03-999 Ind. Proy'!J91</f>
        <v>0</v>
      </c>
      <c r="C14" s="10">
        <f>+'24-03-999 Ind. Proy'!K91</f>
        <v>0</v>
      </c>
      <c r="D14" s="10">
        <f>+'24-03-999 Ind. Proy'!M91</f>
        <v>0</v>
      </c>
      <c r="E14" s="10">
        <f>+'24-03-999 Ind. Proy'!N91</f>
        <v>0</v>
      </c>
      <c r="F14" s="10">
        <f>+'24-03-999 Ind. Proy'!O91</f>
        <v>0</v>
      </c>
      <c r="G14" s="10">
        <f>+'24-03-999 Ind. Proy'!R91</f>
        <v>0</v>
      </c>
      <c r="H14" s="10">
        <f>+'24-03-999 Ind. Proy'!S91</f>
        <v>0</v>
      </c>
      <c r="I14" s="10">
        <f>+'24-03-999 Ind. Proy'!T91</f>
        <v>0</v>
      </c>
      <c r="J14" s="10">
        <f>+'24-03-999 Ind. Proy'!U91</f>
        <v>0</v>
      </c>
      <c r="K14" s="10">
        <f>+'24-03-999 Ind. Proy'!V91</f>
        <v>0</v>
      </c>
      <c r="L14" s="10">
        <f>+'24-03-999 Ind. Proy'!W91</f>
        <v>0</v>
      </c>
      <c r="M14" s="10">
        <f>+'24-03-999 Ind. Proy'!X91</f>
        <v>0</v>
      </c>
      <c r="N14" s="10">
        <f>+'24-03-999 Ind. Proy'!Y91</f>
        <v>0</v>
      </c>
      <c r="O14" s="10">
        <f>+'24-03-999 Ind. Proy'!Z91</f>
        <v>0</v>
      </c>
      <c r="P14" s="10">
        <f>+'24-03-999 Ind. Proy'!AA91</f>
        <v>0</v>
      </c>
      <c r="Q14" s="10">
        <f>+'24-03-999 Ind. Proy'!AB91</f>
        <v>0</v>
      </c>
      <c r="R14" s="10">
        <f>+'24-03-999 Ind. Proy'!AC91</f>
        <v>0</v>
      </c>
      <c r="S14" s="10">
        <f>+'24-03-999 Ind. Proy'!AD91</f>
        <v>0</v>
      </c>
      <c r="T14" s="10">
        <f>+'24-03-999 Ind. Proy'!AE91</f>
        <v>0</v>
      </c>
      <c r="U14" s="10">
        <f>+'24-03-999 Ind. Proy'!AF91</f>
        <v>0</v>
      </c>
      <c r="V14" s="10">
        <f>+'24-03-999 Ind. Proy'!AG91</f>
        <v>0</v>
      </c>
      <c r="W14" s="10">
        <f>+'24-03-999 Ind. Proy'!AH91</f>
        <v>0</v>
      </c>
      <c r="X14" s="49">
        <f>+'24-03-999 Ind. Proy'!AI91</f>
        <v>0</v>
      </c>
      <c r="Y14" s="49">
        <f>+'24-03-999 Ind. Proy'!AJ91</f>
        <v>0</v>
      </c>
    </row>
    <row r="15" spans="1:25" s="45" customFormat="1" ht="24.75" customHeight="1">
      <c r="A15" s="48" t="s">
        <v>56</v>
      </c>
      <c r="B15" s="10">
        <f>+'24-03-999 Ind. Proy'!J103</f>
        <v>0</v>
      </c>
      <c r="C15" s="10">
        <f>+'24-03-999 Ind. Proy'!K103</f>
        <v>0</v>
      </c>
      <c r="D15" s="10">
        <f>+'24-03-999 Ind. Proy'!M103</f>
        <v>0</v>
      </c>
      <c r="E15" s="10">
        <f>+'24-03-999 Ind. Proy'!N103</f>
        <v>0</v>
      </c>
      <c r="F15" s="10">
        <f>+'24-03-999 Ind. Proy'!O103</f>
        <v>0</v>
      </c>
      <c r="G15" s="10">
        <f>+'24-03-999 Ind. Proy'!R103</f>
        <v>0</v>
      </c>
      <c r="H15" s="10">
        <f>+'24-03-999 Ind. Proy'!S103</f>
        <v>0</v>
      </c>
      <c r="I15" s="10">
        <f>+'24-03-999 Ind. Proy'!T103</f>
        <v>0</v>
      </c>
      <c r="J15" s="10">
        <f>+'24-03-999 Ind. Proy'!U103</f>
        <v>0</v>
      </c>
      <c r="K15" s="10">
        <f>+'24-03-999 Ind. Proy'!V103</f>
        <v>0</v>
      </c>
      <c r="L15" s="10">
        <f>+'24-03-999 Ind. Proy'!W103</f>
        <v>0</v>
      </c>
      <c r="M15" s="10">
        <f>+'24-03-999 Ind. Proy'!X103</f>
        <v>0</v>
      </c>
      <c r="N15" s="10">
        <f>+'24-03-999 Ind. Proy'!Y103</f>
        <v>0</v>
      </c>
      <c r="O15" s="10">
        <f>+'24-03-999 Ind. Proy'!Z103</f>
        <v>0</v>
      </c>
      <c r="P15" s="10">
        <f>+'24-03-999 Ind. Proy'!AA103</f>
        <v>0</v>
      </c>
      <c r="Q15" s="10">
        <f>+'24-03-999 Ind. Proy'!AB103</f>
        <v>0</v>
      </c>
      <c r="R15" s="10">
        <f>+'24-03-999 Ind. Proy'!AC103</f>
        <v>0</v>
      </c>
      <c r="S15" s="10">
        <f>+'24-03-999 Ind. Proy'!AD103</f>
        <v>0</v>
      </c>
      <c r="T15" s="10">
        <f>+'24-03-999 Ind. Proy'!AE103</f>
        <v>0</v>
      </c>
      <c r="U15" s="10">
        <f>+'24-03-999 Ind. Proy'!AF103</f>
        <v>0</v>
      </c>
      <c r="V15" s="10">
        <f>+'24-03-999 Ind. Proy'!AG103</f>
        <v>0</v>
      </c>
      <c r="W15" s="10">
        <f>+'24-03-999 Ind. Proy'!AH103</f>
        <v>0</v>
      </c>
      <c r="X15" s="49">
        <f>+'24-03-999 Ind. Proy'!AI103</f>
        <v>0</v>
      </c>
      <c r="Y15" s="49">
        <f>+'24-03-999 Ind. Proy'!AJ103</f>
        <v>0</v>
      </c>
    </row>
    <row r="16" spans="1:25" s="45" customFormat="1" ht="24.75" customHeight="1">
      <c r="A16" s="48" t="s">
        <v>58</v>
      </c>
      <c r="B16" s="10">
        <f>+'24-03-999 Ind. Proy'!J115</f>
        <v>0</v>
      </c>
      <c r="C16" s="10">
        <f>+'24-03-999 Ind. Proy'!K115</f>
        <v>0</v>
      </c>
      <c r="D16" s="10">
        <f>+'24-03-999 Ind. Proy'!M115</f>
        <v>0</v>
      </c>
      <c r="E16" s="10">
        <f>+'24-03-999 Ind. Proy'!N115</f>
        <v>0</v>
      </c>
      <c r="F16" s="10">
        <f>+'24-03-999 Ind. Proy'!O115</f>
        <v>0</v>
      </c>
      <c r="G16" s="10">
        <f>+'24-03-999 Ind. Proy'!R115</f>
        <v>0</v>
      </c>
      <c r="H16" s="10">
        <f>+'24-03-999 Ind. Proy'!S115</f>
        <v>0</v>
      </c>
      <c r="I16" s="10">
        <f>+'24-03-999 Ind. Proy'!T115</f>
        <v>0</v>
      </c>
      <c r="J16" s="10">
        <f>+'24-03-999 Ind. Proy'!U115</f>
        <v>0</v>
      </c>
      <c r="K16" s="10">
        <f>+'24-03-999 Ind. Proy'!V115</f>
        <v>0</v>
      </c>
      <c r="L16" s="10">
        <f>+'24-03-999 Ind. Proy'!W115</f>
        <v>0</v>
      </c>
      <c r="M16" s="10">
        <f>+'24-03-999 Ind. Proy'!X115</f>
        <v>0</v>
      </c>
      <c r="N16" s="10">
        <f>+'24-03-999 Ind. Proy'!Y115</f>
        <v>0</v>
      </c>
      <c r="O16" s="10">
        <f>+'24-03-999 Ind. Proy'!Z115</f>
        <v>0</v>
      </c>
      <c r="P16" s="10">
        <f>+'24-03-999 Ind. Proy'!AA115</f>
        <v>0</v>
      </c>
      <c r="Q16" s="10">
        <f>+'24-03-999 Ind. Proy'!AB115</f>
        <v>0</v>
      </c>
      <c r="R16" s="10">
        <f>+'24-03-999 Ind. Proy'!AC115</f>
        <v>0</v>
      </c>
      <c r="S16" s="10">
        <f>+'24-03-999 Ind. Proy'!AD115</f>
        <v>0</v>
      </c>
      <c r="T16" s="10">
        <f>+'24-03-999 Ind. Proy'!AE115</f>
        <v>0</v>
      </c>
      <c r="U16" s="10">
        <f>+'24-03-999 Ind. Proy'!AF115</f>
        <v>0</v>
      </c>
      <c r="V16" s="10">
        <f>+'24-03-999 Ind. Proy'!AG115</f>
        <v>0</v>
      </c>
      <c r="W16" s="10">
        <f>+'24-03-999 Ind. Proy'!AH115</f>
        <v>0</v>
      </c>
      <c r="X16" s="49">
        <f>+'24-03-999 Ind. Proy'!AI115</f>
        <v>0</v>
      </c>
      <c r="Y16" s="49">
        <f>+'24-03-999 Ind. Proy'!AJ115</f>
        <v>0</v>
      </c>
    </row>
    <row r="17" spans="1:25" s="45" customFormat="1" ht="24.75" customHeight="1">
      <c r="A17" s="48" t="s">
        <v>60</v>
      </c>
      <c r="B17" s="10">
        <f>+'24-03-999 Ind. Proy'!J127</f>
        <v>0</v>
      </c>
      <c r="C17" s="10">
        <f>+'24-03-999 Ind. Proy'!K127</f>
        <v>0</v>
      </c>
      <c r="D17" s="10">
        <f>+'24-03-999 Ind. Proy'!M127</f>
        <v>0</v>
      </c>
      <c r="E17" s="10">
        <f>+'24-03-999 Ind. Proy'!N127</f>
        <v>0</v>
      </c>
      <c r="F17" s="10">
        <f>+'24-03-999 Ind. Proy'!O127</f>
        <v>0</v>
      </c>
      <c r="G17" s="10">
        <f>+'24-03-999 Ind. Proy'!R127</f>
        <v>0</v>
      </c>
      <c r="H17" s="10">
        <f>+'24-03-999 Ind. Proy'!S127</f>
        <v>0</v>
      </c>
      <c r="I17" s="10">
        <f>+'24-03-999 Ind. Proy'!T127</f>
        <v>0</v>
      </c>
      <c r="J17" s="10">
        <f>+'24-03-999 Ind. Proy'!U127</f>
        <v>0</v>
      </c>
      <c r="K17" s="10">
        <f>+'24-03-999 Ind. Proy'!V127</f>
        <v>0</v>
      </c>
      <c r="L17" s="10">
        <f>+'24-03-999 Ind. Proy'!W127</f>
        <v>0</v>
      </c>
      <c r="M17" s="10">
        <f>+'24-03-999 Ind. Proy'!X127</f>
        <v>0</v>
      </c>
      <c r="N17" s="10">
        <f>+'24-03-999 Ind. Proy'!Y127</f>
        <v>0</v>
      </c>
      <c r="O17" s="10">
        <f>+'24-03-999 Ind. Proy'!Z127</f>
        <v>0</v>
      </c>
      <c r="P17" s="10">
        <f>+'24-03-999 Ind. Proy'!AA127</f>
        <v>0</v>
      </c>
      <c r="Q17" s="10">
        <f>+'24-03-999 Ind. Proy'!AB127</f>
        <v>0</v>
      </c>
      <c r="R17" s="10">
        <f>+'24-03-999 Ind. Proy'!AC127</f>
        <v>0</v>
      </c>
      <c r="S17" s="10">
        <f>+'24-03-999 Ind. Proy'!AD127</f>
        <v>0</v>
      </c>
      <c r="T17" s="10">
        <f>+'24-03-999 Ind. Proy'!AE127</f>
        <v>0</v>
      </c>
      <c r="U17" s="10">
        <f>+'24-03-999 Ind. Proy'!AF127</f>
        <v>0</v>
      </c>
      <c r="V17" s="10">
        <f>+'24-03-999 Ind. Proy'!AG127</f>
        <v>0</v>
      </c>
      <c r="W17" s="10">
        <f>+'24-03-999 Ind. Proy'!AH127</f>
        <v>0</v>
      </c>
      <c r="X17" s="49">
        <f>+'24-03-999 Ind. Proy'!AI116</f>
        <v>0</v>
      </c>
      <c r="Y17" s="49">
        <f>+'24-03-999 Ind. Proy'!AJ116</f>
        <v>0</v>
      </c>
    </row>
    <row r="18" spans="1:25" s="45" customFormat="1" ht="24.75" customHeight="1">
      <c r="A18" s="48" t="s">
        <v>62</v>
      </c>
      <c r="B18" s="10">
        <f>+'24-03-999 Ind. Proy'!J139</f>
        <v>0</v>
      </c>
      <c r="C18" s="10">
        <f>+'24-03-999 Ind. Proy'!K139</f>
        <v>0</v>
      </c>
      <c r="D18" s="10">
        <f>+'24-03-999 Ind. Proy'!M139</f>
        <v>0</v>
      </c>
      <c r="E18" s="10">
        <f>+'24-03-999 Ind. Proy'!N139</f>
        <v>0</v>
      </c>
      <c r="F18" s="10">
        <f>+'24-03-999 Ind. Proy'!O139</f>
        <v>0</v>
      </c>
      <c r="G18" s="10">
        <f>+'24-03-999 Ind. Proy'!R139</f>
        <v>0</v>
      </c>
      <c r="H18" s="10">
        <f>+'24-03-999 Ind. Proy'!S139</f>
        <v>0</v>
      </c>
      <c r="I18" s="10">
        <f>+'24-03-999 Ind. Proy'!T139</f>
        <v>0</v>
      </c>
      <c r="J18" s="10">
        <f>+'24-03-999 Ind. Proy'!U139</f>
        <v>0</v>
      </c>
      <c r="K18" s="10">
        <f>+'24-03-999 Ind. Proy'!V139</f>
        <v>0</v>
      </c>
      <c r="L18" s="10">
        <f>+'24-03-999 Ind. Proy'!W139</f>
        <v>0</v>
      </c>
      <c r="M18" s="10">
        <f>+'24-03-999 Ind. Proy'!X139</f>
        <v>0</v>
      </c>
      <c r="N18" s="10">
        <f>+'24-03-999 Ind. Proy'!Y139</f>
        <v>0</v>
      </c>
      <c r="O18" s="10">
        <f>+'24-03-999 Ind. Proy'!Z139</f>
        <v>0</v>
      </c>
      <c r="P18" s="10">
        <f>+'24-03-999 Ind. Proy'!AA139</f>
        <v>0</v>
      </c>
      <c r="Q18" s="10">
        <f>+'24-03-999 Ind. Proy'!AB139</f>
        <v>0</v>
      </c>
      <c r="R18" s="10">
        <f>+'24-03-999 Ind. Proy'!AC139</f>
        <v>0</v>
      </c>
      <c r="S18" s="10">
        <f>+'24-03-999 Ind. Proy'!AD139</f>
        <v>0</v>
      </c>
      <c r="T18" s="10">
        <f>+'24-03-999 Ind. Proy'!AE139</f>
        <v>0</v>
      </c>
      <c r="U18" s="10">
        <f>+'24-03-999 Ind. Proy'!AF139</f>
        <v>0</v>
      </c>
      <c r="V18" s="10">
        <f>+'24-03-999 Ind. Proy'!AG139</f>
        <v>0</v>
      </c>
      <c r="W18" s="10">
        <f>+'24-03-999 Ind. Proy'!AH139</f>
        <v>0</v>
      </c>
      <c r="X18" s="49">
        <f>+'24-03-999 Ind. Proy'!AI117</f>
        <v>0</v>
      </c>
      <c r="Y18" s="49">
        <f>+'24-03-999 Ind. Proy'!AJ139</f>
        <v>0</v>
      </c>
    </row>
    <row r="19" spans="1:25" s="45" customFormat="1" ht="24.75" customHeight="1">
      <c r="A19" s="48" t="s">
        <v>64</v>
      </c>
      <c r="B19" s="10">
        <f>+'24-03-999 Ind. Proy'!J151</f>
        <v>0</v>
      </c>
      <c r="C19" s="10">
        <f>+'24-03-999 Ind. Proy'!K151</f>
        <v>0</v>
      </c>
      <c r="D19" s="10">
        <f>+'24-03-999 Ind. Proy'!M151</f>
        <v>0</v>
      </c>
      <c r="E19" s="10">
        <f>+'24-03-999 Ind. Proy'!N151</f>
        <v>0</v>
      </c>
      <c r="F19" s="10">
        <f>+'24-03-999 Ind. Proy'!O151</f>
        <v>0</v>
      </c>
      <c r="G19" s="10">
        <f>+'24-03-999 Ind. Proy'!R151</f>
        <v>0</v>
      </c>
      <c r="H19" s="10">
        <f>+'24-03-999 Ind. Proy'!S151</f>
        <v>0</v>
      </c>
      <c r="I19" s="10">
        <f>+'24-03-999 Ind. Proy'!T151</f>
        <v>0</v>
      </c>
      <c r="J19" s="10">
        <f>+'24-03-999 Ind. Proy'!U151</f>
        <v>0</v>
      </c>
      <c r="K19" s="10">
        <f>+'24-03-999 Ind. Proy'!V151</f>
        <v>0</v>
      </c>
      <c r="L19" s="10">
        <f>+'24-03-999 Ind. Proy'!W151</f>
        <v>0</v>
      </c>
      <c r="M19" s="10">
        <f>+'24-03-999 Ind. Proy'!X151</f>
        <v>0</v>
      </c>
      <c r="N19" s="10">
        <f>+'24-03-999 Ind. Proy'!Y151</f>
        <v>0</v>
      </c>
      <c r="O19" s="10">
        <f>+'24-03-999 Ind. Proy'!Z151</f>
        <v>0</v>
      </c>
      <c r="P19" s="10">
        <f>+'24-03-999 Ind. Proy'!AA151</f>
        <v>0</v>
      </c>
      <c r="Q19" s="10">
        <f>+'24-03-999 Ind. Proy'!AB151</f>
        <v>0</v>
      </c>
      <c r="R19" s="10">
        <f>+'24-03-999 Ind. Proy'!AC151</f>
        <v>0</v>
      </c>
      <c r="S19" s="10">
        <f>+'24-03-999 Ind. Proy'!AD151</f>
        <v>0</v>
      </c>
      <c r="T19" s="10">
        <f>+'24-03-999 Ind. Proy'!AE151</f>
        <v>0</v>
      </c>
      <c r="U19" s="10">
        <f>+'24-03-999 Ind. Proy'!AF151</f>
        <v>0</v>
      </c>
      <c r="V19" s="10">
        <f>+'24-03-999 Ind. Proy'!AG151</f>
        <v>0</v>
      </c>
      <c r="W19" s="10">
        <f>+'24-03-999 Ind. Proy'!AH151</f>
        <v>0</v>
      </c>
      <c r="X19" s="49">
        <f>+'24-03-999 Ind. Proy'!AI118</f>
        <v>0</v>
      </c>
      <c r="Y19" s="49">
        <f>+'24-03-999 Ind. Proy'!AJ151</f>
        <v>0</v>
      </c>
    </row>
    <row r="20" spans="1:25" s="45" customFormat="1" ht="24.75" customHeight="1">
      <c r="A20" s="50" t="s">
        <v>66</v>
      </c>
      <c r="B20" s="10">
        <f>+'24-03-999 Ind. Proy'!J163</f>
        <v>0</v>
      </c>
      <c r="C20" s="10">
        <f>+'24-03-999 Ind. Proy'!K163</f>
        <v>0</v>
      </c>
      <c r="D20" s="10">
        <f>+'24-03-999 Ind. Proy'!M163</f>
        <v>0</v>
      </c>
      <c r="E20" s="10">
        <f>+'24-03-999 Ind. Proy'!N163</f>
        <v>0</v>
      </c>
      <c r="F20" s="10">
        <f>+'24-03-999 Ind. Proy'!O163</f>
        <v>0</v>
      </c>
      <c r="G20" s="10">
        <f>+'24-03-999 Ind. Proy'!R163</f>
        <v>0</v>
      </c>
      <c r="H20" s="10">
        <f>+'24-03-999 Ind. Proy'!S163</f>
        <v>0</v>
      </c>
      <c r="I20" s="10">
        <f>+'24-03-999 Ind. Proy'!T163</f>
        <v>0</v>
      </c>
      <c r="J20" s="10">
        <f>+'24-03-999 Ind. Proy'!U163</f>
        <v>0</v>
      </c>
      <c r="K20" s="10">
        <f>+'24-03-999 Ind. Proy'!V163</f>
        <v>0</v>
      </c>
      <c r="L20" s="10">
        <f>+'24-03-999 Ind. Proy'!W163</f>
        <v>0</v>
      </c>
      <c r="M20" s="10">
        <f>+'24-03-999 Ind. Proy'!X163</f>
        <v>0</v>
      </c>
      <c r="N20" s="10">
        <f>+'24-03-999 Ind. Proy'!Y163</f>
        <v>0</v>
      </c>
      <c r="O20" s="10">
        <f>+'24-03-999 Ind. Proy'!Z163</f>
        <v>0</v>
      </c>
      <c r="P20" s="10">
        <f>+'24-03-999 Ind. Proy'!AA163</f>
        <v>0</v>
      </c>
      <c r="Q20" s="10">
        <f>+'24-03-999 Ind. Proy'!AB163</f>
        <v>0</v>
      </c>
      <c r="R20" s="10">
        <f>+'24-03-999 Ind. Proy'!AC163</f>
        <v>0</v>
      </c>
      <c r="S20" s="10">
        <f>+'24-03-999 Ind. Proy'!AD163</f>
        <v>0</v>
      </c>
      <c r="T20" s="10">
        <f>+'24-03-999 Ind. Proy'!AE163</f>
        <v>0</v>
      </c>
      <c r="U20" s="10">
        <f>+'24-03-999 Ind. Proy'!AF163</f>
        <v>0</v>
      </c>
      <c r="V20" s="10">
        <f>+'24-03-999 Ind. Proy'!AG163</f>
        <v>0</v>
      </c>
      <c r="W20" s="10">
        <f>+'24-03-999 Ind. Proy'!AH163</f>
        <v>0</v>
      </c>
      <c r="X20" s="49">
        <f>+'24-03-999 Ind. Proy'!AI119</f>
        <v>0</v>
      </c>
      <c r="Y20" s="49">
        <f>+'24-03-999 Ind. Proy'!AJ163</f>
        <v>0</v>
      </c>
    </row>
    <row r="21" spans="1:25" s="45" customFormat="1" ht="24.75" customHeight="1">
      <c r="A21" s="50" t="s">
        <v>68</v>
      </c>
      <c r="B21" s="10">
        <f>+'24-03-999 Ind. Proy'!J175</f>
        <v>0</v>
      </c>
      <c r="C21" s="10">
        <f>+'24-03-999 Ind. Proy'!K175</f>
        <v>0</v>
      </c>
      <c r="D21" s="10">
        <f>+'24-03-999 Ind. Proy'!M175</f>
        <v>0</v>
      </c>
      <c r="E21" s="10">
        <f>+'24-03-999 Ind. Proy'!N175</f>
        <v>0</v>
      </c>
      <c r="F21" s="10">
        <f>+'24-03-999 Ind. Proy'!O175</f>
        <v>0</v>
      </c>
      <c r="G21" s="10">
        <f>+'24-03-999 Ind. Proy'!R175</f>
        <v>0</v>
      </c>
      <c r="H21" s="10">
        <f>+'24-03-999 Ind. Proy'!S175</f>
        <v>0</v>
      </c>
      <c r="I21" s="10">
        <f>+'24-03-999 Ind. Proy'!T175</f>
        <v>0</v>
      </c>
      <c r="J21" s="10">
        <f>+'24-03-999 Ind. Proy'!U175</f>
        <v>0</v>
      </c>
      <c r="K21" s="10">
        <f>+'24-03-999 Ind. Proy'!V175</f>
        <v>0</v>
      </c>
      <c r="L21" s="10">
        <f>+'24-03-999 Ind. Proy'!W175</f>
        <v>0</v>
      </c>
      <c r="M21" s="10">
        <f>+'24-03-999 Ind. Proy'!X175</f>
        <v>0</v>
      </c>
      <c r="N21" s="10">
        <f>+'24-03-999 Ind. Proy'!Y175</f>
        <v>0</v>
      </c>
      <c r="O21" s="10">
        <f>+'24-03-999 Ind. Proy'!Z175</f>
        <v>0</v>
      </c>
      <c r="P21" s="10">
        <f>+'24-03-999 Ind. Proy'!AA175</f>
        <v>0</v>
      </c>
      <c r="Q21" s="10">
        <f>+'24-03-999 Ind. Proy'!AB175</f>
        <v>0</v>
      </c>
      <c r="R21" s="10">
        <f>+'24-03-999 Ind. Proy'!AC175</f>
        <v>0</v>
      </c>
      <c r="S21" s="10">
        <f>+'24-03-999 Ind. Proy'!AD175</f>
        <v>0</v>
      </c>
      <c r="T21" s="10">
        <f>+'24-03-999 Ind. Proy'!AE175</f>
        <v>0</v>
      </c>
      <c r="U21" s="10">
        <f>+'24-03-999 Ind. Proy'!AF175</f>
        <v>0</v>
      </c>
      <c r="V21" s="10">
        <f>+'24-03-999 Ind. Proy'!AG175</f>
        <v>0</v>
      </c>
      <c r="W21" s="10">
        <f>+'24-03-999 Ind. Proy'!AH175</f>
        <v>0</v>
      </c>
      <c r="X21" s="49">
        <f>+'24-03-999 Ind. Proy'!AI175</f>
        <v>0</v>
      </c>
      <c r="Y21" s="49">
        <f>+'24-03-999 Ind. Proy'!AJ175</f>
        <v>0</v>
      </c>
    </row>
    <row r="22" spans="1:25" s="45" customFormat="1" ht="24.75" customHeight="1">
      <c r="A22" s="50" t="s">
        <v>70</v>
      </c>
      <c r="B22" s="10">
        <f>+'24-03-999 Ind. Proy'!J187</f>
        <v>0</v>
      </c>
      <c r="C22" s="10">
        <f>+'24-03-999 Ind. Proy'!K187</f>
        <v>0</v>
      </c>
      <c r="D22" s="10">
        <f>+'24-03-999 Ind. Proy'!M187</f>
        <v>0</v>
      </c>
      <c r="E22" s="10">
        <f>+'24-03-999 Ind. Proy'!N187</f>
        <v>0</v>
      </c>
      <c r="F22" s="10">
        <f>+'24-03-999 Ind. Proy'!O187</f>
        <v>0</v>
      </c>
      <c r="G22" s="10">
        <f>+'24-03-999 Ind. Proy'!R187</f>
        <v>0</v>
      </c>
      <c r="H22" s="10">
        <f>+'24-03-999 Ind. Proy'!S187</f>
        <v>0</v>
      </c>
      <c r="I22" s="10">
        <f>+'24-03-999 Ind. Proy'!T187</f>
        <v>0</v>
      </c>
      <c r="J22" s="10">
        <f>+'24-03-999 Ind. Proy'!U187</f>
        <v>0</v>
      </c>
      <c r="K22" s="10">
        <f>+'24-03-999 Ind. Proy'!V187</f>
        <v>0</v>
      </c>
      <c r="L22" s="10">
        <f>+'24-03-999 Ind. Proy'!W187</f>
        <v>0</v>
      </c>
      <c r="M22" s="10">
        <f>+'24-03-999 Ind. Proy'!X187</f>
        <v>0</v>
      </c>
      <c r="N22" s="10">
        <f>+'24-03-999 Ind. Proy'!Y187</f>
        <v>0</v>
      </c>
      <c r="O22" s="10">
        <f>+'24-03-999 Ind. Proy'!Z187</f>
        <v>0</v>
      </c>
      <c r="P22" s="10">
        <f>+'24-03-999 Ind. Proy'!AA187</f>
        <v>0</v>
      </c>
      <c r="Q22" s="10">
        <f>+'24-03-999 Ind. Proy'!AB187</f>
        <v>0</v>
      </c>
      <c r="R22" s="10">
        <f>+'24-03-999 Ind. Proy'!AC187</f>
        <v>0</v>
      </c>
      <c r="S22" s="10">
        <f>+'24-03-999 Ind. Proy'!AD187</f>
        <v>0</v>
      </c>
      <c r="T22" s="10">
        <f>+'24-03-999 Ind. Proy'!AE187</f>
        <v>0</v>
      </c>
      <c r="U22" s="10">
        <f>+'24-03-999 Ind. Proy'!AF187</f>
        <v>0</v>
      </c>
      <c r="V22" s="10">
        <f>+'24-03-999 Ind. Proy'!AG187</f>
        <v>0</v>
      </c>
      <c r="W22" s="10">
        <f>+'24-03-999 Ind. Proy'!AH187</f>
        <v>0</v>
      </c>
      <c r="X22" s="49">
        <f>+'24-03-999 Ind. Proy'!AI187</f>
        <v>0</v>
      </c>
      <c r="Y22" s="49">
        <f>+'24-03-999 Ind. Proy'!AJ187</f>
        <v>0</v>
      </c>
    </row>
    <row r="23" spans="1:25" s="45" customFormat="1" ht="24.75" customHeight="1">
      <c r="A23" s="51" t="s">
        <v>72</v>
      </c>
      <c r="B23" s="10">
        <f>+'24-03-999 Ind. Proy'!J190</f>
        <v>484169000</v>
      </c>
      <c r="C23" s="10">
        <f>+'24-03-999 Ind. Proy'!K190</f>
        <v>484169000</v>
      </c>
      <c r="D23" s="10">
        <f>+'24-03-999 Ind. Proy'!M190</f>
        <v>0</v>
      </c>
      <c r="E23" s="10">
        <f>+'24-03-999 Ind. Proy'!N190</f>
        <v>0</v>
      </c>
      <c r="F23" s="10">
        <f>+'24-03-999 Ind. Proy'!O190</f>
        <v>0</v>
      </c>
      <c r="G23" s="10">
        <f>+'24-03-999 Ind. Proy'!R190</f>
        <v>0</v>
      </c>
      <c r="H23" s="10">
        <f>+'24-03-999 Ind. Proy'!S190</f>
        <v>0</v>
      </c>
      <c r="I23" s="10">
        <f>+'24-03-999 Ind. Proy'!T190</f>
        <v>242084500</v>
      </c>
      <c r="J23" s="10">
        <f>+'24-03-999 Ind. Proy'!U190</f>
        <v>242084500</v>
      </c>
      <c r="K23" s="10">
        <f>+'24-03-999 Ind. Proy'!V190</f>
        <v>0</v>
      </c>
      <c r="L23" s="10">
        <f>+'24-03-999 Ind. Proy'!W190</f>
        <v>0</v>
      </c>
      <c r="M23" s="10">
        <f>+'24-03-999 Ind. Proy'!X190</f>
        <v>0</v>
      </c>
      <c r="N23" s="10">
        <f>+'24-03-999 Ind. Proy'!Y190</f>
        <v>0</v>
      </c>
      <c r="O23" s="10">
        <f>+'24-03-999 Ind. Proy'!Z190</f>
        <v>0</v>
      </c>
      <c r="P23" s="10">
        <f>+'24-03-999 Ind. Proy'!AA190</f>
        <v>0</v>
      </c>
      <c r="Q23" s="10">
        <f>+'24-03-999 Ind. Proy'!AB190</f>
        <v>0</v>
      </c>
      <c r="R23" s="10">
        <f>+'24-03-999 Ind. Proy'!AC190</f>
        <v>0</v>
      </c>
      <c r="S23" s="10">
        <f>+'24-03-999 Ind. Proy'!AD190</f>
        <v>0</v>
      </c>
      <c r="T23" s="10">
        <f>+'24-03-999 Ind. Proy'!AE190</f>
        <v>0</v>
      </c>
      <c r="U23" s="10">
        <f>+'24-03-999 Ind. Proy'!AF190</f>
        <v>0</v>
      </c>
      <c r="V23" s="10">
        <f>+'24-03-999 Ind. Proy'!AG190</f>
        <v>0</v>
      </c>
      <c r="W23" s="10">
        <f>+'24-03-999 Ind. Proy'!AH190</f>
        <v>242084500</v>
      </c>
      <c r="X23" s="49">
        <f>+'24-03-999 Ind. Proy'!AI190</f>
        <v>0.5</v>
      </c>
      <c r="Y23" s="49">
        <f>+'24-03-999 Ind. Proy'!AJ190</f>
        <v>1</v>
      </c>
    </row>
    <row r="24" spans="1:25" ht="15" customHeight="1">
      <c r="A24" s="129" t="str">
        <f>"TOTAL ASIG."&amp;" "&amp;$A$5</f>
        <v>TOTAL ASIG. 24-03-999 "Programa de Generación de Microemprendimiento Indígena Urbano"</v>
      </c>
      <c r="B24" s="130">
        <f t="shared" ref="B24:W24" si="0">SUM(B8:B23)</f>
        <v>484169000</v>
      </c>
      <c r="C24" s="130">
        <f t="shared" si="0"/>
        <v>484169000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0</v>
      </c>
      <c r="H24" s="130">
        <f t="shared" si="0"/>
        <v>0</v>
      </c>
      <c r="I24" s="130">
        <f t="shared" si="0"/>
        <v>242084500</v>
      </c>
      <c r="J24" s="130">
        <f t="shared" si="0"/>
        <v>242084500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242084500</v>
      </c>
      <c r="X24" s="131">
        <f>+'24-03-999 Ind. Proy'!AI191</f>
        <v>0.5</v>
      </c>
      <c r="Y24" s="131">
        <f>'24-03-999 Ind. Proy'!AJ191</f>
        <v>1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1"/>
  <sheetViews>
    <sheetView zoomScaleNormal="100" workbookViewId="0">
      <selection activeCell="C14" sqref="C14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>
      <c r="A1" s="171" t="str">
        <f>+'24-02-007 Ind. Proy'!A1:AJ1</f>
        <v>PARTIDA 21-01-005 "INGRESO ETICO FAMILIAR Y SISTEMA CHILE SOLIDARIO"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25" s="12" customFormat="1" ht="15" customHeight="1">
      <c r="A3" s="166" t="str">
        <f>+'24-02-007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25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25" ht="18" customHeight="1">
      <c r="A5" s="172" t="str">
        <f>+'24-02-007 Ind. Proy'!A5:U5</f>
        <v>24-02-007 "Programa de Salud Chile Solidario"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25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25" s="16" customFormat="1" ht="25.5">
      <c r="A7" s="153"/>
      <c r="B7" s="159"/>
      <c r="C7" s="159"/>
      <c r="D7" s="112" t="s">
        <v>25</v>
      </c>
      <c r="E7" s="112" t="s">
        <v>26</v>
      </c>
      <c r="F7" s="112" t="s">
        <v>27</v>
      </c>
      <c r="G7" s="112" t="s">
        <v>28</v>
      </c>
      <c r="H7" s="112" t="s">
        <v>29</v>
      </c>
      <c r="I7" s="112" t="s">
        <v>30</v>
      </c>
      <c r="J7" s="159"/>
      <c r="K7" s="112" t="s">
        <v>31</v>
      </c>
      <c r="L7" s="112" t="s">
        <v>32</v>
      </c>
      <c r="M7" s="112" t="s">
        <v>33</v>
      </c>
      <c r="N7" s="159"/>
      <c r="O7" s="112" t="s">
        <v>34</v>
      </c>
      <c r="P7" s="112" t="s">
        <v>35</v>
      </c>
      <c r="Q7" s="112" t="s">
        <v>36</v>
      </c>
      <c r="R7" s="159"/>
      <c r="S7" s="112" t="s">
        <v>37</v>
      </c>
      <c r="T7" s="112" t="s">
        <v>38</v>
      </c>
      <c r="U7" s="112" t="s">
        <v>39</v>
      </c>
      <c r="V7" s="159"/>
      <c r="W7" s="159"/>
      <c r="X7" s="113" t="s">
        <v>40</v>
      </c>
      <c r="Y7" s="113" t="s">
        <v>77</v>
      </c>
    </row>
    <row r="8" spans="1:25" s="45" customFormat="1" ht="24.75" customHeight="1">
      <c r="A8" s="48" t="s">
        <v>42</v>
      </c>
      <c r="B8" s="10">
        <f>+'24-02-007 Ind. Proy'!J19</f>
        <v>0</v>
      </c>
      <c r="C8" s="10">
        <f>+'24-02-007 Ind. Proy'!K19</f>
        <v>0</v>
      </c>
      <c r="D8" s="10">
        <f>+'24-02-007 Ind. Proy'!M19</f>
        <v>0</v>
      </c>
      <c r="E8" s="10">
        <f>+'24-02-007 Ind. Proy'!N19</f>
        <v>0</v>
      </c>
      <c r="F8" s="10">
        <f>+'24-02-007 Ind. Proy'!O19</f>
        <v>0</v>
      </c>
      <c r="G8" s="10">
        <f>+'24-02-007 Ind. Proy'!R19</f>
        <v>0</v>
      </c>
      <c r="H8" s="10">
        <f>+'24-02-007 Ind. Proy'!S19</f>
        <v>0</v>
      </c>
      <c r="I8" s="10">
        <f>+'24-02-007 Ind. Proy'!T19</f>
        <v>0</v>
      </c>
      <c r="J8" s="10">
        <f>+'24-02-007 Ind. Proy'!U19</f>
        <v>0</v>
      </c>
      <c r="K8" s="10">
        <f>+'24-02-007 Ind. Proy'!V19</f>
        <v>0</v>
      </c>
      <c r="L8" s="10">
        <f>+'24-02-007 Ind. Proy'!W19</f>
        <v>0</v>
      </c>
      <c r="M8" s="10">
        <f>+'24-02-007 Ind. Proy'!X19</f>
        <v>0</v>
      </c>
      <c r="N8" s="10">
        <f>+'24-02-007 Ind. Proy'!Y19</f>
        <v>0</v>
      </c>
      <c r="O8" s="10">
        <f>+'24-02-007 Ind. Proy'!Z19</f>
        <v>0</v>
      </c>
      <c r="P8" s="10">
        <f>+'24-02-007 Ind. Proy'!AA19</f>
        <v>0</v>
      </c>
      <c r="Q8" s="10">
        <f>+'24-02-007 Ind. Proy'!AB19</f>
        <v>0</v>
      </c>
      <c r="R8" s="10">
        <f>+'24-02-007 Ind. Proy'!AC19</f>
        <v>0</v>
      </c>
      <c r="S8" s="10">
        <f>+'24-02-007 Ind. Proy'!AD19</f>
        <v>0</v>
      </c>
      <c r="T8" s="10">
        <f>+'24-02-007 Ind. Proy'!AE19</f>
        <v>0</v>
      </c>
      <c r="U8" s="10">
        <f>+'24-02-007 Ind. Proy'!AF19</f>
        <v>0</v>
      </c>
      <c r="V8" s="10">
        <f>+'24-02-007 Ind. Proy'!AG19</f>
        <v>0</v>
      </c>
      <c r="W8" s="10">
        <f>+'24-02-007 Ind. Proy'!AH19</f>
        <v>0</v>
      </c>
      <c r="X8" s="49">
        <f>+'24-02-007 Ind. Proy'!AI19</f>
        <v>0</v>
      </c>
      <c r="Y8" s="49">
        <f>+'24-02-007 Ind. Proy'!AJ19</f>
        <v>0</v>
      </c>
    </row>
    <row r="9" spans="1:25" s="45" customFormat="1" ht="24.75" customHeight="1">
      <c r="A9" s="48" t="s">
        <v>44</v>
      </c>
      <c r="B9" s="10">
        <f>+'24-02-007 Ind. Proy'!J31</f>
        <v>0</v>
      </c>
      <c r="C9" s="10">
        <f>+'24-02-007 Ind. Proy'!K31</f>
        <v>0</v>
      </c>
      <c r="D9" s="10">
        <f>+'24-02-007 Ind. Proy'!M31</f>
        <v>0</v>
      </c>
      <c r="E9" s="10">
        <f>+'24-02-007 Ind. Proy'!N31</f>
        <v>0</v>
      </c>
      <c r="F9" s="10">
        <f>+'24-02-007 Ind. Proy'!O31</f>
        <v>0</v>
      </c>
      <c r="G9" s="10">
        <f>+'24-02-007 Ind. Proy'!R31</f>
        <v>0</v>
      </c>
      <c r="H9" s="10">
        <f>+'24-02-007 Ind. Proy'!S31</f>
        <v>0</v>
      </c>
      <c r="I9" s="10">
        <f>+'24-02-007 Ind. Proy'!T31</f>
        <v>0</v>
      </c>
      <c r="J9" s="10">
        <f>+'24-02-007 Ind. Proy'!U31</f>
        <v>0</v>
      </c>
      <c r="K9" s="10">
        <f>+'24-02-007 Ind. Proy'!V31</f>
        <v>0</v>
      </c>
      <c r="L9" s="10">
        <f>+'24-02-007 Ind. Proy'!W31</f>
        <v>0</v>
      </c>
      <c r="M9" s="10">
        <f>+'24-02-007 Ind. Proy'!X31</f>
        <v>0</v>
      </c>
      <c r="N9" s="10">
        <f>+'24-02-007 Ind. Proy'!Y31</f>
        <v>0</v>
      </c>
      <c r="O9" s="10">
        <f>+'24-02-007 Ind. Proy'!Z31</f>
        <v>0</v>
      </c>
      <c r="P9" s="10">
        <f>+'24-02-007 Ind. Proy'!AA31</f>
        <v>0</v>
      </c>
      <c r="Q9" s="10">
        <f>+'24-02-007 Ind. Proy'!AB31</f>
        <v>0</v>
      </c>
      <c r="R9" s="10">
        <f>+'24-02-007 Ind. Proy'!AC31</f>
        <v>0</v>
      </c>
      <c r="S9" s="10">
        <f>+'24-02-007 Ind. Proy'!AD31</f>
        <v>0</v>
      </c>
      <c r="T9" s="10">
        <f>+'24-02-007 Ind. Proy'!AE31</f>
        <v>0</v>
      </c>
      <c r="U9" s="10">
        <f>+'24-02-007 Ind. Proy'!AF31</f>
        <v>0</v>
      </c>
      <c r="V9" s="10">
        <f>+'24-02-007 Ind. Proy'!AG31</f>
        <v>0</v>
      </c>
      <c r="W9" s="10">
        <f>+'24-02-007 Ind. Proy'!AH31</f>
        <v>0</v>
      </c>
      <c r="X9" s="49">
        <f>+'24-02-007 Ind. Proy'!AI31</f>
        <v>0</v>
      </c>
      <c r="Y9" s="49">
        <f>+'24-02-007 Ind. Proy'!AJ31</f>
        <v>0</v>
      </c>
    </row>
    <row r="10" spans="1:25" s="45" customFormat="1" ht="24.75" customHeight="1">
      <c r="A10" s="48" t="s">
        <v>46</v>
      </c>
      <c r="B10" s="10">
        <f>+'24-02-007 Ind. Proy'!J43</f>
        <v>0</v>
      </c>
      <c r="C10" s="10">
        <f>+'24-02-007 Ind. Proy'!K43</f>
        <v>0</v>
      </c>
      <c r="D10" s="10">
        <f>+'24-02-007 Ind. Proy'!M43</f>
        <v>0</v>
      </c>
      <c r="E10" s="10">
        <f>+'24-02-007 Ind. Proy'!N43</f>
        <v>0</v>
      </c>
      <c r="F10" s="10">
        <f>+'24-02-007 Ind. Proy'!O43</f>
        <v>0</v>
      </c>
      <c r="G10" s="10">
        <f>+'24-02-007 Ind. Proy'!R43</f>
        <v>0</v>
      </c>
      <c r="H10" s="10">
        <f>+'24-02-007 Ind. Proy'!S43</f>
        <v>0</v>
      </c>
      <c r="I10" s="10">
        <f>+'24-02-007 Ind. Proy'!T43</f>
        <v>0</v>
      </c>
      <c r="J10" s="10">
        <f>+'24-02-007 Ind. Proy'!U43</f>
        <v>0</v>
      </c>
      <c r="K10" s="10">
        <f>+'24-02-007 Ind. Proy'!V43</f>
        <v>0</v>
      </c>
      <c r="L10" s="10">
        <f>+'24-02-007 Ind. Proy'!W43</f>
        <v>0</v>
      </c>
      <c r="M10" s="10">
        <f>+'24-02-007 Ind. Proy'!X43</f>
        <v>0</v>
      </c>
      <c r="N10" s="10">
        <f>+'24-02-007 Ind. Proy'!Y43</f>
        <v>0</v>
      </c>
      <c r="O10" s="10">
        <f>+'24-02-007 Ind. Proy'!Z43</f>
        <v>0</v>
      </c>
      <c r="P10" s="10">
        <f>+'24-02-007 Ind. Proy'!AA43</f>
        <v>0</v>
      </c>
      <c r="Q10" s="10">
        <f>+'24-02-007 Ind. Proy'!AB43</f>
        <v>0</v>
      </c>
      <c r="R10" s="10">
        <f>+'24-02-007 Ind. Proy'!AC43</f>
        <v>0</v>
      </c>
      <c r="S10" s="10">
        <f>+'24-02-007 Ind. Proy'!AD43</f>
        <v>0</v>
      </c>
      <c r="T10" s="10">
        <f>+'24-02-007 Ind. Proy'!AE43</f>
        <v>0</v>
      </c>
      <c r="U10" s="10">
        <f>+'24-02-007 Ind. Proy'!AF43</f>
        <v>0</v>
      </c>
      <c r="V10" s="10">
        <f>+'24-02-007 Ind. Proy'!AG43</f>
        <v>0</v>
      </c>
      <c r="W10" s="10">
        <f>+'24-02-007 Ind. Proy'!AH43</f>
        <v>0</v>
      </c>
      <c r="X10" s="49">
        <f>+'24-02-007 Ind. Proy'!AI43</f>
        <v>0</v>
      </c>
      <c r="Y10" s="49">
        <f>+'24-02-007 Ind. Proy'!AJ43</f>
        <v>0</v>
      </c>
    </row>
    <row r="11" spans="1:25" s="45" customFormat="1" ht="24.75" customHeight="1">
      <c r="A11" s="48" t="s">
        <v>48</v>
      </c>
      <c r="B11" s="10">
        <f>+'24-02-007 Ind. Proy'!J55</f>
        <v>0</v>
      </c>
      <c r="C11" s="10">
        <f>+'24-02-007 Ind. Proy'!K55</f>
        <v>0</v>
      </c>
      <c r="D11" s="10">
        <f>+'24-02-007 Ind. Proy'!M55</f>
        <v>0</v>
      </c>
      <c r="E11" s="10">
        <f>+'24-02-007 Ind. Proy'!N55</f>
        <v>0</v>
      </c>
      <c r="F11" s="10">
        <f>+'24-02-007 Ind. Proy'!O55</f>
        <v>0</v>
      </c>
      <c r="G11" s="10">
        <f>+'24-02-007 Ind. Proy'!R55</f>
        <v>0</v>
      </c>
      <c r="H11" s="10">
        <f>+'24-02-007 Ind. Proy'!S55</f>
        <v>0</v>
      </c>
      <c r="I11" s="10">
        <f>+'24-02-007 Ind. Proy'!T55</f>
        <v>0</v>
      </c>
      <c r="J11" s="10">
        <f>+'24-02-007 Ind. Proy'!U55</f>
        <v>0</v>
      </c>
      <c r="K11" s="10">
        <f>+'24-02-007 Ind. Proy'!V55</f>
        <v>0</v>
      </c>
      <c r="L11" s="10">
        <f>+'24-02-007 Ind. Proy'!W55</f>
        <v>0</v>
      </c>
      <c r="M11" s="10">
        <f>+'24-02-007 Ind. Proy'!X55</f>
        <v>0</v>
      </c>
      <c r="N11" s="10">
        <f>+'24-02-007 Ind. Proy'!Y55</f>
        <v>0</v>
      </c>
      <c r="O11" s="10">
        <f>+'24-02-007 Ind. Proy'!Z55</f>
        <v>0</v>
      </c>
      <c r="P11" s="10">
        <f>+'24-02-007 Ind. Proy'!AA55</f>
        <v>0</v>
      </c>
      <c r="Q11" s="10">
        <f>+'24-02-007 Ind. Proy'!AB55</f>
        <v>0</v>
      </c>
      <c r="R11" s="10">
        <f>+'24-02-007 Ind. Proy'!AC55</f>
        <v>0</v>
      </c>
      <c r="S11" s="10">
        <f>+'24-02-007 Ind. Proy'!AD55</f>
        <v>0</v>
      </c>
      <c r="T11" s="10">
        <f>+'24-02-007 Ind. Proy'!AE55</f>
        <v>0</v>
      </c>
      <c r="U11" s="10">
        <f>+'24-02-007 Ind. Proy'!AF55</f>
        <v>0</v>
      </c>
      <c r="V11" s="10">
        <f>+'24-02-007 Ind. Proy'!AG55</f>
        <v>0</v>
      </c>
      <c r="W11" s="10">
        <f>+'24-02-007 Ind. Proy'!AH55</f>
        <v>0</v>
      </c>
      <c r="X11" s="49">
        <f>+'24-02-007 Ind. Proy'!AI55</f>
        <v>0</v>
      </c>
      <c r="Y11" s="49">
        <f>+'24-02-007 Ind. Proy'!AJ55</f>
        <v>0</v>
      </c>
    </row>
    <row r="12" spans="1:25" s="45" customFormat="1" ht="24.75" customHeight="1">
      <c r="A12" s="48" t="s">
        <v>50</v>
      </c>
      <c r="B12" s="10">
        <f>+'24-02-007 Ind. Proy'!J67</f>
        <v>0</v>
      </c>
      <c r="C12" s="10">
        <f>+'24-02-007 Ind. Proy'!K67</f>
        <v>0</v>
      </c>
      <c r="D12" s="10">
        <f>+'24-02-007 Ind. Proy'!M67</f>
        <v>0</v>
      </c>
      <c r="E12" s="10">
        <f>+'24-02-007 Ind. Proy'!N67</f>
        <v>0</v>
      </c>
      <c r="F12" s="10">
        <f>+'24-02-007 Ind. Proy'!O67</f>
        <v>0</v>
      </c>
      <c r="G12" s="10">
        <f>+'24-02-007 Ind. Proy'!R67</f>
        <v>0</v>
      </c>
      <c r="H12" s="10">
        <f>+'24-02-007 Ind. Proy'!S67</f>
        <v>0</v>
      </c>
      <c r="I12" s="10">
        <f>+'24-02-007 Ind. Proy'!T67</f>
        <v>0</v>
      </c>
      <c r="J12" s="10">
        <f>+'24-02-007 Ind. Proy'!U67</f>
        <v>0</v>
      </c>
      <c r="K12" s="10">
        <f>+'24-02-007 Ind. Proy'!V67</f>
        <v>0</v>
      </c>
      <c r="L12" s="10">
        <f>+'24-02-007 Ind. Proy'!W67</f>
        <v>0</v>
      </c>
      <c r="M12" s="10">
        <f>+'24-02-007 Ind. Proy'!X67</f>
        <v>0</v>
      </c>
      <c r="N12" s="10">
        <f>+'24-02-007 Ind. Proy'!Y67</f>
        <v>0</v>
      </c>
      <c r="O12" s="10">
        <f>+'24-02-007 Ind. Proy'!Z67</f>
        <v>0</v>
      </c>
      <c r="P12" s="10">
        <f>+'24-02-007 Ind. Proy'!AA67</f>
        <v>0</v>
      </c>
      <c r="Q12" s="10">
        <f>+'24-02-007 Ind. Proy'!AB67</f>
        <v>0</v>
      </c>
      <c r="R12" s="10">
        <f>+'24-02-007 Ind. Proy'!AC67</f>
        <v>0</v>
      </c>
      <c r="S12" s="10">
        <f>+'24-02-007 Ind. Proy'!AD67</f>
        <v>0</v>
      </c>
      <c r="T12" s="10">
        <f>+'24-02-007 Ind. Proy'!AE67</f>
        <v>0</v>
      </c>
      <c r="U12" s="10">
        <f>+'24-02-007 Ind. Proy'!AF67</f>
        <v>0</v>
      </c>
      <c r="V12" s="10">
        <f>+'24-02-007 Ind. Proy'!AG67</f>
        <v>0</v>
      </c>
      <c r="W12" s="10">
        <f>+'24-02-007 Ind. Proy'!AH67</f>
        <v>0</v>
      </c>
      <c r="X12" s="49">
        <f>+'24-02-007 Ind. Proy'!AI67</f>
        <v>0</v>
      </c>
      <c r="Y12" s="49">
        <f>+'24-02-007 Ind. Proy'!AJ67</f>
        <v>0</v>
      </c>
    </row>
    <row r="13" spans="1:25" s="45" customFormat="1" ht="24.75" customHeight="1">
      <c r="A13" s="48" t="s">
        <v>52</v>
      </c>
      <c r="B13" s="10">
        <f>+'24-02-007 Ind. Proy'!J79</f>
        <v>0</v>
      </c>
      <c r="C13" s="10">
        <f>+'24-02-007 Ind. Proy'!K79</f>
        <v>0</v>
      </c>
      <c r="D13" s="10">
        <f>+'24-02-007 Ind. Proy'!M79</f>
        <v>0</v>
      </c>
      <c r="E13" s="10">
        <f>+'24-02-007 Ind. Proy'!N79</f>
        <v>0</v>
      </c>
      <c r="F13" s="10">
        <f>+'24-02-007 Ind. Proy'!O79</f>
        <v>0</v>
      </c>
      <c r="G13" s="10">
        <f>+'24-02-007 Ind. Proy'!R79</f>
        <v>0</v>
      </c>
      <c r="H13" s="10">
        <f>+'24-02-007 Ind. Proy'!S79</f>
        <v>0</v>
      </c>
      <c r="I13" s="10">
        <f>+'24-02-007 Ind. Proy'!T79</f>
        <v>0</v>
      </c>
      <c r="J13" s="10">
        <f>+'24-02-007 Ind. Proy'!U79</f>
        <v>0</v>
      </c>
      <c r="K13" s="10">
        <f>+'24-02-007 Ind. Proy'!V79</f>
        <v>0</v>
      </c>
      <c r="L13" s="10">
        <f>+'24-02-007 Ind. Proy'!W79</f>
        <v>0</v>
      </c>
      <c r="M13" s="10">
        <f>+'24-02-007 Ind. Proy'!X79</f>
        <v>0</v>
      </c>
      <c r="N13" s="10">
        <f>+'24-02-007 Ind. Proy'!Y79</f>
        <v>0</v>
      </c>
      <c r="O13" s="10">
        <f>+'24-02-007 Ind. Proy'!Z79</f>
        <v>0</v>
      </c>
      <c r="P13" s="10">
        <f>+'24-02-007 Ind. Proy'!AA79</f>
        <v>0</v>
      </c>
      <c r="Q13" s="10">
        <f>+'24-02-007 Ind. Proy'!AB79</f>
        <v>0</v>
      </c>
      <c r="R13" s="10">
        <f>+'24-02-007 Ind. Proy'!AC79</f>
        <v>0</v>
      </c>
      <c r="S13" s="10">
        <f>+'24-02-007 Ind. Proy'!AD79</f>
        <v>0</v>
      </c>
      <c r="T13" s="10">
        <f>+'24-02-007 Ind. Proy'!AE79</f>
        <v>0</v>
      </c>
      <c r="U13" s="10">
        <f>+'24-02-007 Ind. Proy'!AF79</f>
        <v>0</v>
      </c>
      <c r="V13" s="10">
        <f>+'24-02-007 Ind. Proy'!AG79</f>
        <v>0</v>
      </c>
      <c r="W13" s="10">
        <f>+'24-02-007 Ind. Proy'!AH79</f>
        <v>0</v>
      </c>
      <c r="X13" s="49">
        <f>+'24-02-007 Ind. Proy'!AI79</f>
        <v>0</v>
      </c>
      <c r="Y13" s="49">
        <f>+'24-02-007 Ind. Proy'!AJ79</f>
        <v>0</v>
      </c>
    </row>
    <row r="14" spans="1:25" s="45" customFormat="1" ht="24.75" customHeight="1">
      <c r="A14" s="48" t="s">
        <v>54</v>
      </c>
      <c r="B14" s="10">
        <f>+'24-02-007 Ind. Proy'!J91</f>
        <v>0</v>
      </c>
      <c r="C14" s="10">
        <f>+'24-02-007 Ind. Proy'!K91</f>
        <v>0</v>
      </c>
      <c r="D14" s="10">
        <f>+'24-02-007 Ind. Proy'!M91</f>
        <v>0</v>
      </c>
      <c r="E14" s="10">
        <f>+'24-02-007 Ind. Proy'!N91</f>
        <v>0</v>
      </c>
      <c r="F14" s="10">
        <f>+'24-02-007 Ind. Proy'!O91</f>
        <v>0</v>
      </c>
      <c r="G14" s="10">
        <f>+'24-02-007 Ind. Proy'!R91</f>
        <v>0</v>
      </c>
      <c r="H14" s="10">
        <f>+'24-02-007 Ind. Proy'!S91</f>
        <v>0</v>
      </c>
      <c r="I14" s="10">
        <f>+'24-02-007 Ind. Proy'!T91</f>
        <v>0</v>
      </c>
      <c r="J14" s="10">
        <f>+'24-02-007 Ind. Proy'!U91</f>
        <v>0</v>
      </c>
      <c r="K14" s="10">
        <f>+'24-02-007 Ind. Proy'!V91</f>
        <v>0</v>
      </c>
      <c r="L14" s="10">
        <f>+'24-02-007 Ind. Proy'!W91</f>
        <v>0</v>
      </c>
      <c r="M14" s="10">
        <f>+'24-02-007 Ind. Proy'!X91</f>
        <v>0</v>
      </c>
      <c r="N14" s="10">
        <f>+'24-02-007 Ind. Proy'!Y91</f>
        <v>0</v>
      </c>
      <c r="O14" s="10">
        <f>+'24-02-007 Ind. Proy'!Z91</f>
        <v>0</v>
      </c>
      <c r="P14" s="10">
        <f>+'24-02-007 Ind. Proy'!AA91</f>
        <v>0</v>
      </c>
      <c r="Q14" s="10">
        <f>+'24-02-007 Ind. Proy'!AB91</f>
        <v>0</v>
      </c>
      <c r="R14" s="10">
        <f>+'24-02-007 Ind. Proy'!AC91</f>
        <v>0</v>
      </c>
      <c r="S14" s="10">
        <f>+'24-02-007 Ind. Proy'!AD91</f>
        <v>0</v>
      </c>
      <c r="T14" s="10">
        <f>+'24-02-007 Ind. Proy'!AE91</f>
        <v>0</v>
      </c>
      <c r="U14" s="10">
        <f>+'24-02-007 Ind. Proy'!AF91</f>
        <v>0</v>
      </c>
      <c r="V14" s="10">
        <f>+'24-02-007 Ind. Proy'!AG91</f>
        <v>0</v>
      </c>
      <c r="W14" s="10">
        <f>+'24-02-007 Ind. Proy'!AH91</f>
        <v>0</v>
      </c>
      <c r="X14" s="49">
        <f>+'24-02-007 Ind. Proy'!AI91</f>
        <v>0</v>
      </c>
      <c r="Y14" s="49">
        <f>+'24-02-007 Ind. Proy'!AJ91</f>
        <v>0</v>
      </c>
    </row>
    <row r="15" spans="1:25" s="45" customFormat="1" ht="24.75" customHeight="1">
      <c r="A15" s="48" t="s">
        <v>56</v>
      </c>
      <c r="B15" s="10">
        <f>+'24-02-007 Ind. Proy'!J103</f>
        <v>0</v>
      </c>
      <c r="C15" s="10">
        <f>+'24-02-007 Ind. Proy'!K103</f>
        <v>0</v>
      </c>
      <c r="D15" s="10">
        <f>+'24-02-007 Ind. Proy'!M103</f>
        <v>0</v>
      </c>
      <c r="E15" s="10">
        <f>+'24-02-007 Ind. Proy'!N103</f>
        <v>0</v>
      </c>
      <c r="F15" s="10">
        <f>+'24-02-007 Ind. Proy'!O103</f>
        <v>0</v>
      </c>
      <c r="G15" s="10">
        <f>+'24-02-007 Ind. Proy'!R103</f>
        <v>0</v>
      </c>
      <c r="H15" s="10">
        <f>+'24-02-007 Ind. Proy'!S103</f>
        <v>0</v>
      </c>
      <c r="I15" s="10">
        <f>+'24-02-007 Ind. Proy'!T103</f>
        <v>0</v>
      </c>
      <c r="J15" s="10">
        <f>+'24-02-007 Ind. Proy'!U103</f>
        <v>0</v>
      </c>
      <c r="K15" s="10">
        <f>+'24-02-007 Ind. Proy'!V103</f>
        <v>0</v>
      </c>
      <c r="L15" s="10">
        <f>+'24-02-007 Ind. Proy'!W103</f>
        <v>0</v>
      </c>
      <c r="M15" s="10">
        <f>+'24-02-007 Ind. Proy'!X103</f>
        <v>0</v>
      </c>
      <c r="N15" s="10">
        <f>+'24-02-007 Ind. Proy'!Y103</f>
        <v>0</v>
      </c>
      <c r="O15" s="10">
        <f>+'24-02-007 Ind. Proy'!Z103</f>
        <v>0</v>
      </c>
      <c r="P15" s="10">
        <f>+'24-02-007 Ind. Proy'!AA103</f>
        <v>0</v>
      </c>
      <c r="Q15" s="10">
        <f>+'24-02-007 Ind. Proy'!AB103</f>
        <v>0</v>
      </c>
      <c r="R15" s="10">
        <f>+'24-02-007 Ind. Proy'!AC103</f>
        <v>0</v>
      </c>
      <c r="S15" s="10">
        <f>+'24-02-007 Ind. Proy'!AD103</f>
        <v>0</v>
      </c>
      <c r="T15" s="10">
        <f>+'24-02-007 Ind. Proy'!AE103</f>
        <v>0</v>
      </c>
      <c r="U15" s="10">
        <f>+'24-02-007 Ind. Proy'!AF103</f>
        <v>0</v>
      </c>
      <c r="V15" s="10">
        <f>+'24-02-007 Ind. Proy'!AG103</f>
        <v>0</v>
      </c>
      <c r="W15" s="10">
        <f>+'24-02-007 Ind. Proy'!AH103</f>
        <v>0</v>
      </c>
      <c r="X15" s="49">
        <f>+'24-02-007 Ind. Proy'!AI103</f>
        <v>0</v>
      </c>
      <c r="Y15" s="49">
        <f>+'24-02-007 Ind. Proy'!AJ103</f>
        <v>0</v>
      </c>
    </row>
    <row r="16" spans="1:25" s="45" customFormat="1" ht="24.75" customHeight="1">
      <c r="A16" s="48" t="s">
        <v>58</v>
      </c>
      <c r="B16" s="10">
        <f>+'24-02-007 Ind. Proy'!J115</f>
        <v>0</v>
      </c>
      <c r="C16" s="10">
        <f>+'24-02-007 Ind. Proy'!K115</f>
        <v>0</v>
      </c>
      <c r="D16" s="10">
        <f>+'24-02-007 Ind. Proy'!M115</f>
        <v>0</v>
      </c>
      <c r="E16" s="10">
        <f>+'24-02-007 Ind. Proy'!N115</f>
        <v>0</v>
      </c>
      <c r="F16" s="10">
        <f>+'24-02-007 Ind. Proy'!O115</f>
        <v>0</v>
      </c>
      <c r="G16" s="10">
        <f>+'24-02-007 Ind. Proy'!R115</f>
        <v>0</v>
      </c>
      <c r="H16" s="10">
        <f>+'24-02-007 Ind. Proy'!S115</f>
        <v>0</v>
      </c>
      <c r="I16" s="10">
        <f>+'24-02-007 Ind. Proy'!T115</f>
        <v>0</v>
      </c>
      <c r="J16" s="10">
        <f>+'24-02-007 Ind. Proy'!U115</f>
        <v>0</v>
      </c>
      <c r="K16" s="10">
        <f>+'24-02-007 Ind. Proy'!V115</f>
        <v>0</v>
      </c>
      <c r="L16" s="10">
        <f>+'24-02-007 Ind. Proy'!W115</f>
        <v>0</v>
      </c>
      <c r="M16" s="10">
        <f>+'24-02-007 Ind. Proy'!X115</f>
        <v>0</v>
      </c>
      <c r="N16" s="10">
        <f>+'24-02-007 Ind. Proy'!Y115</f>
        <v>0</v>
      </c>
      <c r="O16" s="10">
        <f>+'24-02-007 Ind. Proy'!Z115</f>
        <v>0</v>
      </c>
      <c r="P16" s="10">
        <f>+'24-02-007 Ind. Proy'!AA115</f>
        <v>0</v>
      </c>
      <c r="Q16" s="10">
        <f>+'24-02-007 Ind. Proy'!AB115</f>
        <v>0</v>
      </c>
      <c r="R16" s="10">
        <f>+'24-02-007 Ind. Proy'!AC115</f>
        <v>0</v>
      </c>
      <c r="S16" s="10">
        <f>+'24-02-007 Ind. Proy'!AD115</f>
        <v>0</v>
      </c>
      <c r="T16" s="10">
        <f>+'24-02-007 Ind. Proy'!AE115</f>
        <v>0</v>
      </c>
      <c r="U16" s="10">
        <f>+'24-02-007 Ind. Proy'!AF115</f>
        <v>0</v>
      </c>
      <c r="V16" s="10">
        <f>+'24-02-007 Ind. Proy'!AG115</f>
        <v>0</v>
      </c>
      <c r="W16" s="10">
        <f>+'24-02-007 Ind. Proy'!AH115</f>
        <v>0</v>
      </c>
      <c r="X16" s="49">
        <f>+'24-02-007 Ind. Proy'!AI115</f>
        <v>0</v>
      </c>
      <c r="Y16" s="49">
        <f>+'24-02-007 Ind. Proy'!AJ115</f>
        <v>0</v>
      </c>
    </row>
    <row r="17" spans="1:25" s="45" customFormat="1" ht="24.75" customHeight="1">
      <c r="A17" s="48" t="s">
        <v>60</v>
      </c>
      <c r="B17" s="10">
        <f>+'24-02-007 Ind. Proy'!J127</f>
        <v>0</v>
      </c>
      <c r="C17" s="10">
        <f>+'24-02-007 Ind. Proy'!K127</f>
        <v>0</v>
      </c>
      <c r="D17" s="10">
        <f>+'24-02-007 Ind. Proy'!M127</f>
        <v>0</v>
      </c>
      <c r="E17" s="10">
        <f>+'24-02-007 Ind. Proy'!N127</f>
        <v>0</v>
      </c>
      <c r="F17" s="10">
        <f>+'24-02-007 Ind. Proy'!O127</f>
        <v>0</v>
      </c>
      <c r="G17" s="10">
        <f>+'24-02-007 Ind. Proy'!R127</f>
        <v>0</v>
      </c>
      <c r="H17" s="10">
        <f>+'24-02-007 Ind. Proy'!S127</f>
        <v>0</v>
      </c>
      <c r="I17" s="10">
        <f>+'24-02-007 Ind. Proy'!T127</f>
        <v>0</v>
      </c>
      <c r="J17" s="10">
        <f>+'24-02-007 Ind. Proy'!U127</f>
        <v>0</v>
      </c>
      <c r="K17" s="10">
        <f>+'24-02-007 Ind. Proy'!V127</f>
        <v>0</v>
      </c>
      <c r="L17" s="10">
        <f>+'24-02-007 Ind. Proy'!W127</f>
        <v>0</v>
      </c>
      <c r="M17" s="10">
        <f>+'24-02-007 Ind. Proy'!X127</f>
        <v>0</v>
      </c>
      <c r="N17" s="10">
        <f>+'24-02-007 Ind. Proy'!Y127</f>
        <v>0</v>
      </c>
      <c r="O17" s="10">
        <f>+'24-02-007 Ind. Proy'!Z127</f>
        <v>0</v>
      </c>
      <c r="P17" s="10">
        <f>+'24-02-007 Ind. Proy'!AA127</f>
        <v>0</v>
      </c>
      <c r="Q17" s="10">
        <f>+'24-02-007 Ind. Proy'!AB127</f>
        <v>0</v>
      </c>
      <c r="R17" s="10">
        <f>+'24-02-007 Ind. Proy'!AC127</f>
        <v>0</v>
      </c>
      <c r="S17" s="10">
        <f>+'24-02-007 Ind. Proy'!AD127</f>
        <v>0</v>
      </c>
      <c r="T17" s="10">
        <f>+'24-02-007 Ind. Proy'!AE127</f>
        <v>0</v>
      </c>
      <c r="U17" s="10">
        <f>+'24-02-007 Ind. Proy'!AF127</f>
        <v>0</v>
      </c>
      <c r="V17" s="10">
        <f>+'24-02-007 Ind. Proy'!AG127</f>
        <v>0</v>
      </c>
      <c r="W17" s="10">
        <f>+'24-02-007 Ind. Proy'!AH127</f>
        <v>0</v>
      </c>
      <c r="X17" s="49">
        <f>+'24-02-007 Ind. Proy'!AI116</f>
        <v>0</v>
      </c>
      <c r="Y17" s="49">
        <f>+'24-02-007 Ind. Proy'!AJ116</f>
        <v>0</v>
      </c>
    </row>
    <row r="18" spans="1:25" s="45" customFormat="1" ht="24.75" customHeight="1">
      <c r="A18" s="48" t="s">
        <v>62</v>
      </c>
      <c r="B18" s="10">
        <f>+'24-02-007 Ind. Proy'!J139</f>
        <v>0</v>
      </c>
      <c r="C18" s="10">
        <f>+'24-02-007 Ind. Proy'!K139</f>
        <v>0</v>
      </c>
      <c r="D18" s="10">
        <f>+'24-02-007 Ind. Proy'!M139</f>
        <v>0</v>
      </c>
      <c r="E18" s="10">
        <f>+'24-02-007 Ind. Proy'!N139</f>
        <v>0</v>
      </c>
      <c r="F18" s="10">
        <f>+'24-02-007 Ind. Proy'!O139</f>
        <v>0</v>
      </c>
      <c r="G18" s="10">
        <f>+'24-02-007 Ind. Proy'!R139</f>
        <v>0</v>
      </c>
      <c r="H18" s="10">
        <f>+'24-02-007 Ind. Proy'!S139</f>
        <v>0</v>
      </c>
      <c r="I18" s="10">
        <f>+'24-02-007 Ind. Proy'!T139</f>
        <v>0</v>
      </c>
      <c r="J18" s="10">
        <f>+'24-02-007 Ind. Proy'!U139</f>
        <v>0</v>
      </c>
      <c r="K18" s="10">
        <f>+'24-02-007 Ind. Proy'!V139</f>
        <v>0</v>
      </c>
      <c r="L18" s="10">
        <f>+'24-02-007 Ind. Proy'!W139</f>
        <v>0</v>
      </c>
      <c r="M18" s="10">
        <f>+'24-02-007 Ind. Proy'!X139</f>
        <v>0</v>
      </c>
      <c r="N18" s="10">
        <f>+'24-02-007 Ind. Proy'!Y139</f>
        <v>0</v>
      </c>
      <c r="O18" s="10">
        <f>+'24-02-007 Ind. Proy'!Z139</f>
        <v>0</v>
      </c>
      <c r="P18" s="10">
        <f>+'24-02-007 Ind. Proy'!AA139</f>
        <v>0</v>
      </c>
      <c r="Q18" s="10">
        <f>+'24-02-007 Ind. Proy'!AB139</f>
        <v>0</v>
      </c>
      <c r="R18" s="10">
        <f>+'24-02-007 Ind. Proy'!AC139</f>
        <v>0</v>
      </c>
      <c r="S18" s="10">
        <f>+'24-02-007 Ind. Proy'!AD139</f>
        <v>0</v>
      </c>
      <c r="T18" s="10">
        <f>+'24-02-007 Ind. Proy'!AE139</f>
        <v>0</v>
      </c>
      <c r="U18" s="10">
        <f>+'24-02-007 Ind. Proy'!AF139</f>
        <v>0</v>
      </c>
      <c r="V18" s="10">
        <f>+'24-02-007 Ind. Proy'!AG139</f>
        <v>0</v>
      </c>
      <c r="W18" s="10">
        <f>+'24-02-007 Ind. Proy'!AH139</f>
        <v>0</v>
      </c>
      <c r="X18" s="49">
        <f>+'24-02-007 Ind. Proy'!AI117</f>
        <v>0</v>
      </c>
      <c r="Y18" s="49">
        <f>+'24-02-007 Ind. Proy'!AJ139</f>
        <v>0</v>
      </c>
    </row>
    <row r="19" spans="1:25" s="45" customFormat="1" ht="24.75" customHeight="1">
      <c r="A19" s="48" t="s">
        <v>64</v>
      </c>
      <c r="B19" s="10">
        <f>+'24-02-007 Ind. Proy'!J151</f>
        <v>0</v>
      </c>
      <c r="C19" s="10">
        <f>+'24-02-007 Ind. Proy'!K151</f>
        <v>0</v>
      </c>
      <c r="D19" s="10">
        <f>+'24-02-007 Ind. Proy'!M151</f>
        <v>0</v>
      </c>
      <c r="E19" s="10">
        <f>+'24-02-007 Ind. Proy'!N151</f>
        <v>0</v>
      </c>
      <c r="F19" s="10">
        <f>+'24-02-007 Ind. Proy'!O151</f>
        <v>0</v>
      </c>
      <c r="G19" s="10">
        <f>+'24-02-007 Ind. Proy'!R151</f>
        <v>0</v>
      </c>
      <c r="H19" s="10">
        <f>+'24-02-007 Ind. Proy'!S151</f>
        <v>0</v>
      </c>
      <c r="I19" s="10">
        <f>+'24-02-007 Ind. Proy'!T151</f>
        <v>0</v>
      </c>
      <c r="J19" s="10">
        <f>+'24-02-007 Ind. Proy'!U151</f>
        <v>0</v>
      </c>
      <c r="K19" s="10">
        <f>+'24-02-007 Ind. Proy'!V151</f>
        <v>0</v>
      </c>
      <c r="L19" s="10">
        <f>+'24-02-007 Ind. Proy'!W151</f>
        <v>0</v>
      </c>
      <c r="M19" s="10">
        <f>+'24-02-007 Ind. Proy'!X151</f>
        <v>0</v>
      </c>
      <c r="N19" s="10">
        <f>+'24-02-007 Ind. Proy'!Y151</f>
        <v>0</v>
      </c>
      <c r="O19" s="10">
        <f>+'24-02-007 Ind. Proy'!Z151</f>
        <v>0</v>
      </c>
      <c r="P19" s="10">
        <f>+'24-02-007 Ind. Proy'!AA151</f>
        <v>0</v>
      </c>
      <c r="Q19" s="10">
        <f>+'24-02-007 Ind. Proy'!AB151</f>
        <v>0</v>
      </c>
      <c r="R19" s="10">
        <f>+'24-02-007 Ind. Proy'!AC151</f>
        <v>0</v>
      </c>
      <c r="S19" s="10">
        <f>+'24-02-007 Ind. Proy'!AD151</f>
        <v>0</v>
      </c>
      <c r="T19" s="10">
        <f>+'24-02-007 Ind. Proy'!AE151</f>
        <v>0</v>
      </c>
      <c r="U19" s="10">
        <f>+'24-02-007 Ind. Proy'!AF151</f>
        <v>0</v>
      </c>
      <c r="V19" s="10">
        <f>+'24-02-007 Ind. Proy'!AG151</f>
        <v>0</v>
      </c>
      <c r="W19" s="10">
        <f>+'24-02-007 Ind. Proy'!AH151</f>
        <v>0</v>
      </c>
      <c r="X19" s="49">
        <f>+'24-02-007 Ind. Proy'!AI151</f>
        <v>0</v>
      </c>
      <c r="Y19" s="49">
        <f>+'24-02-007 Ind. Proy'!AJ151</f>
        <v>0</v>
      </c>
    </row>
    <row r="20" spans="1:25" s="45" customFormat="1" ht="24.75" customHeight="1">
      <c r="A20" s="50" t="s">
        <v>66</v>
      </c>
      <c r="B20" s="10">
        <f>+'24-02-007 Ind. Proy'!J163</f>
        <v>0</v>
      </c>
      <c r="C20" s="10">
        <f>+'24-02-007 Ind. Proy'!K163</f>
        <v>0</v>
      </c>
      <c r="D20" s="10">
        <f>+'24-02-007 Ind. Proy'!M163</f>
        <v>0</v>
      </c>
      <c r="E20" s="10">
        <f>+'24-02-007 Ind. Proy'!N163</f>
        <v>0</v>
      </c>
      <c r="F20" s="10">
        <f>+'24-02-007 Ind. Proy'!O163</f>
        <v>0</v>
      </c>
      <c r="G20" s="10">
        <f>+'24-02-007 Ind. Proy'!R163</f>
        <v>0</v>
      </c>
      <c r="H20" s="10">
        <f>+'24-02-007 Ind. Proy'!S163</f>
        <v>0</v>
      </c>
      <c r="I20" s="10">
        <f>+'24-02-007 Ind. Proy'!T163</f>
        <v>0</v>
      </c>
      <c r="J20" s="10">
        <f>+'24-02-007 Ind. Proy'!U163</f>
        <v>0</v>
      </c>
      <c r="K20" s="10">
        <f>+'24-02-007 Ind. Proy'!V163</f>
        <v>0</v>
      </c>
      <c r="L20" s="10">
        <f>+'24-02-007 Ind. Proy'!W163</f>
        <v>0</v>
      </c>
      <c r="M20" s="10">
        <f>+'24-02-007 Ind. Proy'!X163</f>
        <v>0</v>
      </c>
      <c r="N20" s="10">
        <f>+'24-02-007 Ind. Proy'!Y163</f>
        <v>0</v>
      </c>
      <c r="O20" s="10">
        <f>+'24-02-007 Ind. Proy'!Z163</f>
        <v>0</v>
      </c>
      <c r="P20" s="10">
        <f>+'24-02-007 Ind. Proy'!AA163</f>
        <v>0</v>
      </c>
      <c r="Q20" s="10">
        <f>+'24-02-007 Ind. Proy'!AB163</f>
        <v>0</v>
      </c>
      <c r="R20" s="10">
        <f>+'24-02-007 Ind. Proy'!AC163</f>
        <v>0</v>
      </c>
      <c r="S20" s="10">
        <f>+'24-02-007 Ind. Proy'!AD163</f>
        <v>0</v>
      </c>
      <c r="T20" s="10">
        <f>+'24-02-007 Ind. Proy'!AE163</f>
        <v>0</v>
      </c>
      <c r="U20" s="10">
        <f>+'24-02-007 Ind. Proy'!AF163</f>
        <v>0</v>
      </c>
      <c r="V20" s="10">
        <f>+'24-02-007 Ind. Proy'!AG163</f>
        <v>0</v>
      </c>
      <c r="W20" s="10">
        <f>+'24-02-007 Ind. Proy'!AH163</f>
        <v>0</v>
      </c>
      <c r="X20" s="49">
        <f>+'24-02-007 Ind. Proy'!AI163</f>
        <v>0</v>
      </c>
      <c r="Y20" s="49">
        <f>+'24-02-007 Ind. Proy'!AJ163</f>
        <v>0</v>
      </c>
    </row>
    <row r="21" spans="1:25" s="45" customFormat="1" ht="24.75" customHeight="1">
      <c r="A21" s="50" t="s">
        <v>68</v>
      </c>
      <c r="B21" s="10">
        <f>+'24-02-007 Ind. Proy'!J175</f>
        <v>0</v>
      </c>
      <c r="C21" s="10">
        <f>+'24-02-007 Ind. Proy'!K175</f>
        <v>0</v>
      </c>
      <c r="D21" s="10">
        <f>+'24-02-007 Ind. Proy'!M175</f>
        <v>0</v>
      </c>
      <c r="E21" s="10">
        <f>+'24-02-007 Ind. Proy'!N175</f>
        <v>0</v>
      </c>
      <c r="F21" s="10">
        <f>+'24-02-007 Ind. Proy'!O175</f>
        <v>0</v>
      </c>
      <c r="G21" s="10">
        <f>+'24-02-007 Ind. Proy'!R175</f>
        <v>0</v>
      </c>
      <c r="H21" s="10">
        <f>+'24-02-007 Ind. Proy'!S175</f>
        <v>0</v>
      </c>
      <c r="I21" s="10">
        <f>+'24-02-007 Ind. Proy'!T175</f>
        <v>0</v>
      </c>
      <c r="J21" s="10">
        <f>+'24-02-007 Ind. Proy'!U175</f>
        <v>0</v>
      </c>
      <c r="K21" s="10">
        <f>+'24-02-007 Ind. Proy'!V175</f>
        <v>0</v>
      </c>
      <c r="L21" s="10">
        <f>+'24-02-007 Ind. Proy'!W175</f>
        <v>0</v>
      </c>
      <c r="M21" s="10">
        <f>+'24-02-007 Ind. Proy'!X175</f>
        <v>0</v>
      </c>
      <c r="N21" s="10">
        <f>+'24-02-007 Ind. Proy'!Y175</f>
        <v>0</v>
      </c>
      <c r="O21" s="10">
        <f>+'24-02-007 Ind. Proy'!Z175</f>
        <v>0</v>
      </c>
      <c r="P21" s="10">
        <f>+'24-02-007 Ind. Proy'!AA175</f>
        <v>0</v>
      </c>
      <c r="Q21" s="10">
        <f>+'24-02-007 Ind. Proy'!AB175</f>
        <v>0</v>
      </c>
      <c r="R21" s="10">
        <f>+'24-02-007 Ind. Proy'!AC175</f>
        <v>0</v>
      </c>
      <c r="S21" s="10">
        <f>+'24-02-007 Ind. Proy'!AD175</f>
        <v>0</v>
      </c>
      <c r="T21" s="10">
        <f>+'24-02-007 Ind. Proy'!AE175</f>
        <v>0</v>
      </c>
      <c r="U21" s="10">
        <f>+'24-02-007 Ind. Proy'!AF175</f>
        <v>0</v>
      </c>
      <c r="V21" s="10">
        <f>+'24-02-007 Ind. Proy'!AG175</f>
        <v>0</v>
      </c>
      <c r="W21" s="10">
        <f>+'24-02-007 Ind. Proy'!AH175</f>
        <v>0</v>
      </c>
      <c r="X21" s="49">
        <f>+'24-02-007 Ind. Proy'!AI175</f>
        <v>0</v>
      </c>
      <c r="Y21" s="49">
        <f>+'24-02-007 Ind. Proy'!AJ175</f>
        <v>0</v>
      </c>
    </row>
    <row r="22" spans="1:25" s="45" customFormat="1" ht="24.75" customHeight="1">
      <c r="A22" s="50" t="s">
        <v>70</v>
      </c>
      <c r="B22" s="10">
        <f>+'24-02-007 Ind. Proy'!J187</f>
        <v>0</v>
      </c>
      <c r="C22" s="10">
        <f>+'24-02-007 Ind. Proy'!K187</f>
        <v>0</v>
      </c>
      <c r="D22" s="10">
        <f>+'24-02-007 Ind. Proy'!M187</f>
        <v>0</v>
      </c>
      <c r="E22" s="10">
        <f>+'24-02-007 Ind. Proy'!N187</f>
        <v>0</v>
      </c>
      <c r="F22" s="10">
        <f>+'24-02-007 Ind. Proy'!O187</f>
        <v>0</v>
      </c>
      <c r="G22" s="10">
        <f>+'24-02-007 Ind. Proy'!R187</f>
        <v>0</v>
      </c>
      <c r="H22" s="10">
        <f>+'24-02-007 Ind. Proy'!S187</f>
        <v>0</v>
      </c>
      <c r="I22" s="10">
        <f>+'24-02-007 Ind. Proy'!T187</f>
        <v>0</v>
      </c>
      <c r="J22" s="10">
        <f>+'24-02-007 Ind. Proy'!U187</f>
        <v>0</v>
      </c>
      <c r="K22" s="10">
        <f>+'24-02-007 Ind. Proy'!V187</f>
        <v>0</v>
      </c>
      <c r="L22" s="10">
        <f>+'24-02-007 Ind. Proy'!W187</f>
        <v>0</v>
      </c>
      <c r="M22" s="10">
        <f>+'24-02-007 Ind. Proy'!X187</f>
        <v>0</v>
      </c>
      <c r="N22" s="10">
        <f>+'24-02-007 Ind. Proy'!Y187</f>
        <v>0</v>
      </c>
      <c r="O22" s="10">
        <f>+'24-02-007 Ind. Proy'!Z187</f>
        <v>0</v>
      </c>
      <c r="P22" s="10">
        <f>+'24-02-007 Ind. Proy'!AA187</f>
        <v>0</v>
      </c>
      <c r="Q22" s="10">
        <f>+'24-02-007 Ind. Proy'!AB187</f>
        <v>0</v>
      </c>
      <c r="R22" s="10">
        <f>+'24-02-007 Ind. Proy'!AC187</f>
        <v>0</v>
      </c>
      <c r="S22" s="10">
        <f>+'24-02-007 Ind. Proy'!AD187</f>
        <v>0</v>
      </c>
      <c r="T22" s="10">
        <f>+'24-02-007 Ind. Proy'!AE187</f>
        <v>0</v>
      </c>
      <c r="U22" s="10">
        <f>+'24-02-007 Ind. Proy'!AF187</f>
        <v>0</v>
      </c>
      <c r="V22" s="10">
        <f>+'24-02-007 Ind. Proy'!AG187</f>
        <v>0</v>
      </c>
      <c r="W22" s="10">
        <f>+'24-02-007 Ind. Proy'!AH187</f>
        <v>0</v>
      </c>
      <c r="X22" s="49">
        <f>+'24-02-007 Ind. Proy'!AI187</f>
        <v>0</v>
      </c>
      <c r="Y22" s="49">
        <f>+'24-02-007 Ind. Proy'!AJ187</f>
        <v>0</v>
      </c>
    </row>
    <row r="23" spans="1:25" s="45" customFormat="1" ht="24.75" customHeight="1">
      <c r="A23" s="51" t="s">
        <v>72</v>
      </c>
      <c r="B23" s="10">
        <f>+'24-02-007 Ind. Proy'!J190</f>
        <v>4039010000</v>
      </c>
      <c r="C23" s="10">
        <f>+'24-02-007 Ind. Proy'!K190</f>
        <v>4039010000</v>
      </c>
      <c r="D23" s="10">
        <f>+'24-02-007 Ind. Proy'!M190</f>
        <v>0</v>
      </c>
      <c r="E23" s="10">
        <f>+'24-02-007 Ind. Proy'!N190</f>
        <v>0</v>
      </c>
      <c r="F23" s="10">
        <f>+'24-02-007 Ind. Proy'!O190</f>
        <v>0</v>
      </c>
      <c r="G23" s="10">
        <f>+'24-02-007 Ind. Proy'!R190</f>
        <v>0</v>
      </c>
      <c r="H23" s="10">
        <f>+'24-02-007 Ind. Proy'!S190</f>
        <v>0</v>
      </c>
      <c r="I23" s="10">
        <f>+'24-02-007 Ind. Proy'!T190</f>
        <v>0</v>
      </c>
      <c r="J23" s="10">
        <f>+'24-02-007 Ind. Proy'!U190</f>
        <v>0</v>
      </c>
      <c r="K23" s="10">
        <f>+'24-02-007 Ind. Proy'!V190</f>
        <v>0</v>
      </c>
      <c r="L23" s="10">
        <f>+'24-02-007 Ind. Proy'!W190</f>
        <v>0</v>
      </c>
      <c r="M23" s="10">
        <f>+'24-02-007 Ind. Proy'!X190</f>
        <v>0</v>
      </c>
      <c r="N23" s="10">
        <f>+'24-02-007 Ind. Proy'!Y190</f>
        <v>0</v>
      </c>
      <c r="O23" s="10">
        <f>+'24-02-007 Ind. Proy'!Z190</f>
        <v>0</v>
      </c>
      <c r="P23" s="10">
        <f>+'24-02-007 Ind. Proy'!AA190</f>
        <v>0</v>
      </c>
      <c r="Q23" s="10">
        <f>+'24-02-007 Ind. Proy'!AB190</f>
        <v>0</v>
      </c>
      <c r="R23" s="10">
        <f>+'24-02-007 Ind. Proy'!AC190</f>
        <v>0</v>
      </c>
      <c r="S23" s="10">
        <f>+'24-02-007 Ind. Proy'!AD190</f>
        <v>0</v>
      </c>
      <c r="T23" s="10">
        <f>+'24-02-007 Ind. Proy'!AE190</f>
        <v>0</v>
      </c>
      <c r="U23" s="10">
        <f>+'24-02-007 Ind. Proy'!AF190</f>
        <v>0</v>
      </c>
      <c r="V23" s="10">
        <f>+'24-02-007 Ind. Proy'!AG190</f>
        <v>0</v>
      </c>
      <c r="W23" s="10">
        <f>+'24-02-007 Ind. Proy'!AH190</f>
        <v>0</v>
      </c>
      <c r="X23" s="49">
        <f>+'24-02-007 Ind. Proy'!AI190</f>
        <v>0</v>
      </c>
      <c r="Y23" s="49">
        <f>+'24-02-007 Ind. Proy'!AJ190</f>
        <v>0</v>
      </c>
    </row>
    <row r="24" spans="1:25" ht="15" customHeight="1">
      <c r="A24" s="129" t="str">
        <f>"TOTAL ASIG."&amp;" "&amp;$A$5</f>
        <v>TOTAL ASIG. 24-02-007 "Programa de Salud Chile Solidario"</v>
      </c>
      <c r="B24" s="130">
        <f t="shared" ref="B24:W24" si="0">SUM(B8:B23)</f>
        <v>4039010000</v>
      </c>
      <c r="C24" s="130">
        <f t="shared" si="0"/>
        <v>4039010000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0</v>
      </c>
      <c r="H24" s="130">
        <f t="shared" si="0"/>
        <v>0</v>
      </c>
      <c r="I24" s="130">
        <f t="shared" si="0"/>
        <v>0</v>
      </c>
      <c r="J24" s="130">
        <f t="shared" si="0"/>
        <v>0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0</v>
      </c>
      <c r="X24" s="131">
        <f>+'24-02-007 Ind. Proy'!AI191</f>
        <v>0</v>
      </c>
      <c r="Y24" s="131">
        <f>'24-02-007 Ind. Proy'!AJ191</f>
        <v>0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208"/>
  <sheetViews>
    <sheetView zoomScaleNormal="100" workbookViewId="0">
      <pane xSplit="5" ySplit="7" topLeftCell="G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P8" sqref="P1:Q1048576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hidden="1" customWidth="1"/>
    <col min="13" max="13" width="10.42578125" style="16" customWidth="1"/>
    <col min="14" max="14" width="9.140625" style="16" customWidth="1"/>
    <col min="15" max="15" width="13" style="16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79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91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10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10" t="s">
        <v>22</v>
      </c>
      <c r="D7" s="156"/>
      <c r="E7" s="153"/>
      <c r="F7" s="156"/>
      <c r="G7" s="153"/>
      <c r="H7" s="111" t="s">
        <v>23</v>
      </c>
      <c r="I7" s="111" t="s">
        <v>24</v>
      </c>
      <c r="J7" s="159"/>
      <c r="K7" s="159"/>
      <c r="L7" s="153"/>
      <c r="M7" s="112" t="s">
        <v>25</v>
      </c>
      <c r="N7" s="112" t="s">
        <v>26</v>
      </c>
      <c r="O7" s="112" t="s">
        <v>27</v>
      </c>
      <c r="P7" s="153"/>
      <c r="Q7" s="156"/>
      <c r="R7" s="112" t="s">
        <v>28</v>
      </c>
      <c r="S7" s="112" t="s">
        <v>29</v>
      </c>
      <c r="T7" s="112" t="s">
        <v>30</v>
      </c>
      <c r="U7" s="159"/>
      <c r="V7" s="112" t="s">
        <v>31</v>
      </c>
      <c r="W7" s="112" t="s">
        <v>32</v>
      </c>
      <c r="X7" s="112" t="s">
        <v>33</v>
      </c>
      <c r="Y7" s="159"/>
      <c r="Z7" s="112" t="s">
        <v>34</v>
      </c>
      <c r="AA7" s="112" t="s">
        <v>35</v>
      </c>
      <c r="AB7" s="112" t="s">
        <v>36</v>
      </c>
      <c r="AC7" s="159"/>
      <c r="AD7" s="112" t="s">
        <v>37</v>
      </c>
      <c r="AE7" s="112" t="s">
        <v>38</v>
      </c>
      <c r="AF7" s="112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>
      <c r="A8" s="179" t="s">
        <v>42</v>
      </c>
      <c r="B8" s="180"/>
      <c r="C8" s="180"/>
      <c r="D8" s="180"/>
      <c r="E8" s="181"/>
      <c r="F8" s="17"/>
      <c r="G8" s="18"/>
      <c r="H8" s="19"/>
      <c r="I8" s="19"/>
      <c r="J8" s="7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hidden="1" customHeight="1" collapsed="1">
      <c r="A19" s="175" t="s">
        <v>43</v>
      </c>
      <c r="B19" s="176"/>
      <c r="C19" s="177"/>
      <c r="D19" s="177"/>
      <c r="E19" s="177"/>
      <c r="F19" s="177"/>
      <c r="G19" s="177"/>
      <c r="H19" s="177"/>
      <c r="I19" s="178"/>
      <c r="J19" s="70">
        <f>SUM(J9:J18)</f>
        <v>0</v>
      </c>
      <c r="K19" s="70">
        <f>SUM(K9:K18)</f>
        <v>0</v>
      </c>
      <c r="L19" s="80"/>
      <c r="M19" s="70">
        <f>SUM(M9:M18)</f>
        <v>0</v>
      </c>
      <c r="N19" s="70">
        <f>SUM(N9:N18)</f>
        <v>0</v>
      </c>
      <c r="O19" s="70">
        <f>SUM(O9:O18)</f>
        <v>0</v>
      </c>
      <c r="P19" s="73"/>
      <c r="Q19" s="81"/>
      <c r="R19" s="70">
        <f t="shared" ref="R19:AH19" si="7">SUM(R9:R18)</f>
        <v>0</v>
      </c>
      <c r="S19" s="70">
        <f t="shared" si="7"/>
        <v>0</v>
      </c>
      <c r="T19" s="70">
        <f t="shared" si="7"/>
        <v>0</v>
      </c>
      <c r="U19" s="70">
        <f>SUM(U9:U18)</f>
        <v>0</v>
      </c>
      <c r="V19" s="70">
        <f t="shared" si="7"/>
        <v>0</v>
      </c>
      <c r="W19" s="70">
        <f t="shared" si="7"/>
        <v>0</v>
      </c>
      <c r="X19" s="70">
        <f t="shared" si="7"/>
        <v>0</v>
      </c>
      <c r="Y19" s="70">
        <f t="shared" si="7"/>
        <v>0</v>
      </c>
      <c r="Z19" s="70">
        <f t="shared" si="7"/>
        <v>0</v>
      </c>
      <c r="AA19" s="70">
        <f t="shared" si="7"/>
        <v>0</v>
      </c>
      <c r="AB19" s="70">
        <f t="shared" si="7"/>
        <v>0</v>
      </c>
      <c r="AC19" s="70">
        <f t="shared" si="7"/>
        <v>0</v>
      </c>
      <c r="AD19" s="70">
        <f t="shared" si="7"/>
        <v>0</v>
      </c>
      <c r="AE19" s="70">
        <f t="shared" si="7"/>
        <v>0</v>
      </c>
      <c r="AF19" s="70">
        <f t="shared" si="7"/>
        <v>0</v>
      </c>
      <c r="AG19" s="70">
        <f t="shared" si="7"/>
        <v>0</v>
      </c>
      <c r="AH19" s="70">
        <f t="shared" si="7"/>
        <v>0</v>
      </c>
      <c r="AI19" s="74">
        <f>IF(ISERROR(AH19/J19),0,AH19/J19)</f>
        <v>0</v>
      </c>
      <c r="AJ19" s="74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>
      <c r="A20" s="182" t="s">
        <v>44</v>
      </c>
      <c r="B20" s="183"/>
      <c r="C20" s="183"/>
      <c r="D20" s="183"/>
      <c r="E20" s="184"/>
      <c r="F20" s="17"/>
      <c r="G20" s="18"/>
      <c r="H20" s="19"/>
      <c r="I20" s="19"/>
      <c r="J20" s="7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hidden="1" customHeight="1" collapsed="1">
      <c r="A31" s="175" t="s">
        <v>45</v>
      </c>
      <c r="B31" s="176"/>
      <c r="C31" s="177"/>
      <c r="D31" s="177"/>
      <c r="E31" s="177"/>
      <c r="F31" s="177"/>
      <c r="G31" s="177"/>
      <c r="H31" s="177"/>
      <c r="I31" s="178"/>
      <c r="J31" s="70">
        <f>SUM(J21:J30)</f>
        <v>0</v>
      </c>
      <c r="K31" s="70">
        <f>SUM(K21:K30)</f>
        <v>0</v>
      </c>
      <c r="L31" s="80"/>
      <c r="M31" s="70">
        <f>SUM(M21:M30)</f>
        <v>0</v>
      </c>
      <c r="N31" s="70">
        <f>SUM(N21:N30)</f>
        <v>0</v>
      </c>
      <c r="O31" s="70">
        <f>SUM(O21:O30)</f>
        <v>0</v>
      </c>
      <c r="P31" s="73"/>
      <c r="Q31" s="81"/>
      <c r="R31" s="70">
        <f t="shared" ref="R31:AH31" si="15">SUM(R21:R30)</f>
        <v>0</v>
      </c>
      <c r="S31" s="70">
        <f t="shared" si="15"/>
        <v>0</v>
      </c>
      <c r="T31" s="70">
        <f t="shared" si="15"/>
        <v>0</v>
      </c>
      <c r="U31" s="70">
        <f t="shared" si="15"/>
        <v>0</v>
      </c>
      <c r="V31" s="70">
        <f t="shared" si="15"/>
        <v>0</v>
      </c>
      <c r="W31" s="70">
        <f t="shared" si="15"/>
        <v>0</v>
      </c>
      <c r="X31" s="70">
        <f t="shared" si="15"/>
        <v>0</v>
      </c>
      <c r="Y31" s="70">
        <f t="shared" si="15"/>
        <v>0</v>
      </c>
      <c r="Z31" s="70">
        <f t="shared" si="15"/>
        <v>0</v>
      </c>
      <c r="AA31" s="70">
        <f t="shared" si="15"/>
        <v>0</v>
      </c>
      <c r="AB31" s="70">
        <f t="shared" si="15"/>
        <v>0</v>
      </c>
      <c r="AC31" s="70">
        <f t="shared" si="15"/>
        <v>0</v>
      </c>
      <c r="AD31" s="70">
        <f t="shared" si="15"/>
        <v>0</v>
      </c>
      <c r="AE31" s="70">
        <f t="shared" si="15"/>
        <v>0</v>
      </c>
      <c r="AF31" s="70">
        <f t="shared" si="15"/>
        <v>0</v>
      </c>
      <c r="AG31" s="70">
        <f t="shared" si="15"/>
        <v>0</v>
      </c>
      <c r="AH31" s="70">
        <f t="shared" si="15"/>
        <v>0</v>
      </c>
      <c r="AI31" s="74">
        <f>IF(ISERROR(AH31/J31),0,AH31/J31)</f>
        <v>0</v>
      </c>
      <c r="AJ31" s="74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>
      <c r="A32" s="182" t="s">
        <v>46</v>
      </c>
      <c r="B32" s="183"/>
      <c r="C32" s="183"/>
      <c r="D32" s="183"/>
      <c r="E32" s="184"/>
      <c r="F32" s="17"/>
      <c r="G32" s="18"/>
      <c r="H32" s="19"/>
      <c r="I32" s="19"/>
      <c r="J32" s="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hidden="1" customHeight="1" collapsed="1">
      <c r="A43" s="175" t="s">
        <v>47</v>
      </c>
      <c r="B43" s="176"/>
      <c r="C43" s="177"/>
      <c r="D43" s="177"/>
      <c r="E43" s="177"/>
      <c r="F43" s="177"/>
      <c r="G43" s="177"/>
      <c r="H43" s="177"/>
      <c r="I43" s="178"/>
      <c r="J43" s="70">
        <f>SUM(J33:J42)</f>
        <v>0</v>
      </c>
      <c r="K43" s="70">
        <f>SUM(K33:K42)</f>
        <v>0</v>
      </c>
      <c r="L43" s="80"/>
      <c r="M43" s="70">
        <f>SUM(M33:M42)</f>
        <v>0</v>
      </c>
      <c r="N43" s="70">
        <f>SUM(N33:N42)</f>
        <v>0</v>
      </c>
      <c r="O43" s="70">
        <f>SUM(O33:O42)</f>
        <v>0</v>
      </c>
      <c r="P43" s="73"/>
      <c r="Q43" s="81"/>
      <c r="R43" s="70">
        <f t="shared" ref="R43:AH43" si="23">SUM(R33:R42)</f>
        <v>0</v>
      </c>
      <c r="S43" s="70">
        <f t="shared" si="23"/>
        <v>0</v>
      </c>
      <c r="T43" s="70">
        <f t="shared" si="23"/>
        <v>0</v>
      </c>
      <c r="U43" s="70">
        <f t="shared" si="23"/>
        <v>0</v>
      </c>
      <c r="V43" s="70">
        <f t="shared" si="23"/>
        <v>0</v>
      </c>
      <c r="W43" s="70">
        <f t="shared" si="23"/>
        <v>0</v>
      </c>
      <c r="X43" s="70">
        <f t="shared" si="23"/>
        <v>0</v>
      </c>
      <c r="Y43" s="70">
        <f t="shared" si="23"/>
        <v>0</v>
      </c>
      <c r="Z43" s="70">
        <f t="shared" si="23"/>
        <v>0</v>
      </c>
      <c r="AA43" s="70">
        <f t="shared" si="23"/>
        <v>0</v>
      </c>
      <c r="AB43" s="70">
        <f t="shared" si="23"/>
        <v>0</v>
      </c>
      <c r="AC43" s="70">
        <f t="shared" si="23"/>
        <v>0</v>
      </c>
      <c r="AD43" s="70">
        <f t="shared" si="23"/>
        <v>0</v>
      </c>
      <c r="AE43" s="70">
        <f t="shared" si="23"/>
        <v>0</v>
      </c>
      <c r="AF43" s="70">
        <f t="shared" si="23"/>
        <v>0</v>
      </c>
      <c r="AG43" s="70">
        <f t="shared" si="23"/>
        <v>0</v>
      </c>
      <c r="AH43" s="70">
        <f t="shared" si="23"/>
        <v>0</v>
      </c>
      <c r="AI43" s="74">
        <f>IF(ISERROR(AH43/J43),0,AH43/J43)</f>
        <v>0</v>
      </c>
      <c r="AJ43" s="74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>
      <c r="A44" s="182" t="s">
        <v>48</v>
      </c>
      <c r="B44" s="183"/>
      <c r="C44" s="183"/>
      <c r="D44" s="183"/>
      <c r="E44" s="184"/>
      <c r="F44" s="17"/>
      <c r="G44" s="18"/>
      <c r="H44" s="19"/>
      <c r="I44" s="19"/>
      <c r="J44" s="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hidden="1" customHeight="1" collapsed="1">
      <c r="A55" s="175" t="s">
        <v>49</v>
      </c>
      <c r="B55" s="176"/>
      <c r="C55" s="177"/>
      <c r="D55" s="177"/>
      <c r="E55" s="177"/>
      <c r="F55" s="177"/>
      <c r="G55" s="177"/>
      <c r="H55" s="177"/>
      <c r="I55" s="178"/>
      <c r="J55" s="70">
        <f>SUM(J45:J54)</f>
        <v>0</v>
      </c>
      <c r="K55" s="70">
        <f>SUM(K45:K54)</f>
        <v>0</v>
      </c>
      <c r="L55" s="80"/>
      <c r="M55" s="70">
        <f>SUM(M45:M54)</f>
        <v>0</v>
      </c>
      <c r="N55" s="70">
        <f>SUM(N45:N54)</f>
        <v>0</v>
      </c>
      <c r="O55" s="70">
        <f>SUM(O45:O54)</f>
        <v>0</v>
      </c>
      <c r="P55" s="73"/>
      <c r="Q55" s="81"/>
      <c r="R55" s="70">
        <f t="shared" ref="R55:AH55" si="31">SUM(R45:R54)</f>
        <v>0</v>
      </c>
      <c r="S55" s="70">
        <f t="shared" si="31"/>
        <v>0</v>
      </c>
      <c r="T55" s="70">
        <f t="shared" si="31"/>
        <v>0</v>
      </c>
      <c r="U55" s="70">
        <f t="shared" si="31"/>
        <v>0</v>
      </c>
      <c r="V55" s="70">
        <f t="shared" si="31"/>
        <v>0</v>
      </c>
      <c r="W55" s="70">
        <f t="shared" si="31"/>
        <v>0</v>
      </c>
      <c r="X55" s="70">
        <f t="shared" si="31"/>
        <v>0</v>
      </c>
      <c r="Y55" s="70">
        <f t="shared" si="31"/>
        <v>0</v>
      </c>
      <c r="Z55" s="70">
        <f t="shared" si="31"/>
        <v>0</v>
      </c>
      <c r="AA55" s="70">
        <f t="shared" si="31"/>
        <v>0</v>
      </c>
      <c r="AB55" s="70">
        <f t="shared" si="31"/>
        <v>0</v>
      </c>
      <c r="AC55" s="70">
        <f t="shared" si="31"/>
        <v>0</v>
      </c>
      <c r="AD55" s="70">
        <f t="shared" si="31"/>
        <v>0</v>
      </c>
      <c r="AE55" s="70">
        <f t="shared" si="31"/>
        <v>0</v>
      </c>
      <c r="AF55" s="70">
        <f t="shared" si="31"/>
        <v>0</v>
      </c>
      <c r="AG55" s="70">
        <f t="shared" si="31"/>
        <v>0</v>
      </c>
      <c r="AH55" s="70">
        <f t="shared" si="31"/>
        <v>0</v>
      </c>
      <c r="AI55" s="74">
        <f>IF(ISERROR(AH55/J55),0,AH55/J55)</f>
        <v>0</v>
      </c>
      <c r="AJ55" s="74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>
      <c r="A56" s="182" t="s">
        <v>50</v>
      </c>
      <c r="B56" s="183"/>
      <c r="C56" s="183"/>
      <c r="D56" s="183"/>
      <c r="E56" s="184"/>
      <c r="F56" s="17"/>
      <c r="G56" s="18"/>
      <c r="H56" s="19"/>
      <c r="I56" s="19"/>
      <c r="J56" s="7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6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6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hidden="1" customHeight="1" collapsed="1">
      <c r="A67" s="175" t="s">
        <v>51</v>
      </c>
      <c r="B67" s="176"/>
      <c r="C67" s="177"/>
      <c r="D67" s="177"/>
      <c r="E67" s="177"/>
      <c r="F67" s="177"/>
      <c r="G67" s="177"/>
      <c r="H67" s="177"/>
      <c r="I67" s="178"/>
      <c r="J67" s="70">
        <f>SUM(J57:J66)</f>
        <v>0</v>
      </c>
      <c r="K67" s="70">
        <f>SUM(K57:K66)</f>
        <v>0</v>
      </c>
      <c r="L67" s="80"/>
      <c r="M67" s="70">
        <f>SUM(M57:M66)</f>
        <v>0</v>
      </c>
      <c r="N67" s="70">
        <f>SUM(N57:N66)</f>
        <v>0</v>
      </c>
      <c r="O67" s="70">
        <f>SUM(O57:O66)</f>
        <v>0</v>
      </c>
      <c r="P67" s="73"/>
      <c r="Q67" s="81"/>
      <c r="R67" s="70">
        <f t="shared" ref="R67:AH67" si="39">SUM(R57:R66)</f>
        <v>0</v>
      </c>
      <c r="S67" s="70">
        <f t="shared" si="39"/>
        <v>0</v>
      </c>
      <c r="T67" s="70">
        <f t="shared" si="39"/>
        <v>0</v>
      </c>
      <c r="U67" s="70">
        <f t="shared" si="39"/>
        <v>0</v>
      </c>
      <c r="V67" s="70">
        <f t="shared" si="39"/>
        <v>0</v>
      </c>
      <c r="W67" s="70">
        <f t="shared" si="39"/>
        <v>0</v>
      </c>
      <c r="X67" s="70">
        <f t="shared" si="39"/>
        <v>0</v>
      </c>
      <c r="Y67" s="70">
        <f t="shared" si="39"/>
        <v>0</v>
      </c>
      <c r="Z67" s="70">
        <f t="shared" si="39"/>
        <v>0</v>
      </c>
      <c r="AA67" s="70">
        <f t="shared" si="39"/>
        <v>0</v>
      </c>
      <c r="AB67" s="70">
        <f t="shared" si="39"/>
        <v>0</v>
      </c>
      <c r="AC67" s="70">
        <f t="shared" si="39"/>
        <v>0</v>
      </c>
      <c r="AD67" s="70">
        <f t="shared" si="39"/>
        <v>0</v>
      </c>
      <c r="AE67" s="70">
        <f t="shared" si="39"/>
        <v>0</v>
      </c>
      <c r="AF67" s="70">
        <f t="shared" si="39"/>
        <v>0</v>
      </c>
      <c r="AG67" s="70">
        <f t="shared" si="39"/>
        <v>0</v>
      </c>
      <c r="AH67" s="70">
        <f t="shared" si="39"/>
        <v>0</v>
      </c>
      <c r="AI67" s="74">
        <f>IF(ISERROR(AH67/J67),0,AH67/J67)</f>
        <v>0</v>
      </c>
      <c r="AJ67" s="74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>
      <c r="A68" s="182" t="s">
        <v>52</v>
      </c>
      <c r="B68" s="183"/>
      <c r="C68" s="183"/>
      <c r="D68" s="183"/>
      <c r="E68" s="184"/>
      <c r="F68" s="17"/>
      <c r="G68" s="18"/>
      <c r="H68" s="19"/>
      <c r="I68" s="19"/>
      <c r="J68" s="7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5" customFormat="1" ht="12.75" hidden="1" customHeight="1" collapsed="1">
      <c r="A79" s="175" t="s">
        <v>53</v>
      </c>
      <c r="B79" s="176"/>
      <c r="C79" s="177"/>
      <c r="D79" s="177"/>
      <c r="E79" s="177"/>
      <c r="F79" s="177"/>
      <c r="G79" s="177"/>
      <c r="H79" s="177"/>
      <c r="I79" s="178"/>
      <c r="J79" s="70">
        <f>SUM(J69:J78)</f>
        <v>0</v>
      </c>
      <c r="K79" s="70">
        <f>SUM(K69:K78)</f>
        <v>0</v>
      </c>
      <c r="L79" s="80"/>
      <c r="M79" s="70">
        <f>SUM(M69:M78)</f>
        <v>0</v>
      </c>
      <c r="N79" s="70">
        <f>SUM(N69:N78)</f>
        <v>0</v>
      </c>
      <c r="O79" s="70">
        <f>SUM(O69:O78)</f>
        <v>0</v>
      </c>
      <c r="P79" s="73"/>
      <c r="Q79" s="81"/>
      <c r="R79" s="70">
        <f t="shared" ref="R79:AH79" si="47">SUM(R69:R78)</f>
        <v>0</v>
      </c>
      <c r="S79" s="70">
        <f t="shared" si="47"/>
        <v>0</v>
      </c>
      <c r="T79" s="70">
        <f t="shared" si="47"/>
        <v>0</v>
      </c>
      <c r="U79" s="70">
        <f t="shared" si="47"/>
        <v>0</v>
      </c>
      <c r="V79" s="70">
        <f t="shared" si="47"/>
        <v>0</v>
      </c>
      <c r="W79" s="70">
        <f t="shared" si="47"/>
        <v>0</v>
      </c>
      <c r="X79" s="70">
        <f t="shared" si="47"/>
        <v>0</v>
      </c>
      <c r="Y79" s="70">
        <f t="shared" si="47"/>
        <v>0</v>
      </c>
      <c r="Z79" s="70">
        <f t="shared" si="47"/>
        <v>0</v>
      </c>
      <c r="AA79" s="70">
        <f t="shared" si="47"/>
        <v>0</v>
      </c>
      <c r="AB79" s="70">
        <f t="shared" si="47"/>
        <v>0</v>
      </c>
      <c r="AC79" s="70">
        <f t="shared" si="47"/>
        <v>0</v>
      </c>
      <c r="AD79" s="70">
        <f t="shared" si="47"/>
        <v>0</v>
      </c>
      <c r="AE79" s="70">
        <f t="shared" si="47"/>
        <v>0</v>
      </c>
      <c r="AF79" s="70">
        <f t="shared" si="47"/>
        <v>0</v>
      </c>
      <c r="AG79" s="70">
        <f t="shared" si="47"/>
        <v>0</v>
      </c>
      <c r="AH79" s="70">
        <f t="shared" si="47"/>
        <v>0</v>
      </c>
      <c r="AI79" s="74">
        <f>IF(ISERROR(AH79/J79),0,AH79/J79)</f>
        <v>0</v>
      </c>
      <c r="AJ79" s="74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>
      <c r="A80" s="182" t="s">
        <v>54</v>
      </c>
      <c r="B80" s="183"/>
      <c r="C80" s="183"/>
      <c r="D80" s="183"/>
      <c r="E80" s="184"/>
      <c r="F80" s="17"/>
      <c r="G80" s="18"/>
      <c r="H80" s="19"/>
      <c r="I80" s="19"/>
      <c r="J80" s="7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5" customFormat="1" ht="12.75" hidden="1" customHeight="1" collapsed="1">
      <c r="A91" s="175" t="s">
        <v>55</v>
      </c>
      <c r="B91" s="176"/>
      <c r="C91" s="177"/>
      <c r="D91" s="177"/>
      <c r="E91" s="177"/>
      <c r="F91" s="177"/>
      <c r="G91" s="177"/>
      <c r="H91" s="177"/>
      <c r="I91" s="178"/>
      <c r="J91" s="70">
        <f>SUM(J81:J90)</f>
        <v>0</v>
      </c>
      <c r="K91" s="70">
        <f>SUM(K81:K90)</f>
        <v>0</v>
      </c>
      <c r="L91" s="80"/>
      <c r="M91" s="70">
        <f>SUM(M81:M90)</f>
        <v>0</v>
      </c>
      <c r="N91" s="70">
        <f>SUM(N81:N90)</f>
        <v>0</v>
      </c>
      <c r="O91" s="70">
        <f>SUM(O81:O90)</f>
        <v>0</v>
      </c>
      <c r="P91" s="73"/>
      <c r="Q91" s="81"/>
      <c r="R91" s="70">
        <f t="shared" ref="R91:AH91" si="55">SUM(R81:R90)</f>
        <v>0</v>
      </c>
      <c r="S91" s="70">
        <f t="shared" si="55"/>
        <v>0</v>
      </c>
      <c r="T91" s="70">
        <f t="shared" si="55"/>
        <v>0</v>
      </c>
      <c r="U91" s="70">
        <f t="shared" si="55"/>
        <v>0</v>
      </c>
      <c r="V91" s="70">
        <f t="shared" si="55"/>
        <v>0</v>
      </c>
      <c r="W91" s="70">
        <f t="shared" si="55"/>
        <v>0</v>
      </c>
      <c r="X91" s="70">
        <f t="shared" si="55"/>
        <v>0</v>
      </c>
      <c r="Y91" s="70">
        <f t="shared" si="55"/>
        <v>0</v>
      </c>
      <c r="Z91" s="70">
        <f t="shared" si="55"/>
        <v>0</v>
      </c>
      <c r="AA91" s="70">
        <f t="shared" si="55"/>
        <v>0</v>
      </c>
      <c r="AB91" s="70">
        <f t="shared" si="55"/>
        <v>0</v>
      </c>
      <c r="AC91" s="70">
        <f t="shared" si="55"/>
        <v>0</v>
      </c>
      <c r="AD91" s="70">
        <f t="shared" si="55"/>
        <v>0</v>
      </c>
      <c r="AE91" s="70">
        <f t="shared" si="55"/>
        <v>0</v>
      </c>
      <c r="AF91" s="70">
        <f t="shared" si="55"/>
        <v>0</v>
      </c>
      <c r="AG91" s="70">
        <f t="shared" si="55"/>
        <v>0</v>
      </c>
      <c r="AH91" s="70">
        <f t="shared" si="55"/>
        <v>0</v>
      </c>
      <c r="AI91" s="74">
        <f>IF(ISERROR(AH91/J91),0,AH91/J91)</f>
        <v>0</v>
      </c>
      <c r="AJ91" s="74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>
      <c r="A92" s="182" t="s">
        <v>56</v>
      </c>
      <c r="B92" s="183"/>
      <c r="C92" s="183"/>
      <c r="D92" s="183"/>
      <c r="E92" s="184"/>
      <c r="F92" s="17"/>
      <c r="G92" s="18"/>
      <c r="H92" s="19"/>
      <c r="I92" s="19"/>
      <c r="J92" s="7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5" customFormat="1" ht="12.75" hidden="1" customHeight="1" collapsed="1">
      <c r="A103" s="175" t="s">
        <v>57</v>
      </c>
      <c r="B103" s="176"/>
      <c r="C103" s="177"/>
      <c r="D103" s="177"/>
      <c r="E103" s="177"/>
      <c r="F103" s="177"/>
      <c r="G103" s="177"/>
      <c r="H103" s="177"/>
      <c r="I103" s="178"/>
      <c r="J103" s="70">
        <f>SUM(J93:J102)</f>
        <v>0</v>
      </c>
      <c r="K103" s="70">
        <f>SUM(K93:K102)</f>
        <v>0</v>
      </c>
      <c r="L103" s="80"/>
      <c r="M103" s="70">
        <f>SUM(M93:M102)</f>
        <v>0</v>
      </c>
      <c r="N103" s="70">
        <f>SUM(N93:N102)</f>
        <v>0</v>
      </c>
      <c r="O103" s="70">
        <f>SUM(O93:O102)</f>
        <v>0</v>
      </c>
      <c r="P103" s="73"/>
      <c r="Q103" s="81"/>
      <c r="R103" s="70">
        <f t="shared" ref="R103:AH103" si="63">SUM(R93:R102)</f>
        <v>0</v>
      </c>
      <c r="S103" s="70">
        <f t="shared" si="63"/>
        <v>0</v>
      </c>
      <c r="T103" s="70">
        <f t="shared" si="63"/>
        <v>0</v>
      </c>
      <c r="U103" s="70">
        <f t="shared" si="63"/>
        <v>0</v>
      </c>
      <c r="V103" s="70">
        <f t="shared" si="63"/>
        <v>0</v>
      </c>
      <c r="W103" s="70">
        <f t="shared" si="63"/>
        <v>0</v>
      </c>
      <c r="X103" s="70">
        <f t="shared" si="63"/>
        <v>0</v>
      </c>
      <c r="Y103" s="70">
        <f t="shared" si="63"/>
        <v>0</v>
      </c>
      <c r="Z103" s="70">
        <f t="shared" si="63"/>
        <v>0</v>
      </c>
      <c r="AA103" s="70">
        <f t="shared" si="63"/>
        <v>0</v>
      </c>
      <c r="AB103" s="70">
        <f t="shared" si="63"/>
        <v>0</v>
      </c>
      <c r="AC103" s="70">
        <f t="shared" si="63"/>
        <v>0</v>
      </c>
      <c r="AD103" s="70">
        <f t="shared" si="63"/>
        <v>0</v>
      </c>
      <c r="AE103" s="70">
        <f t="shared" si="63"/>
        <v>0</v>
      </c>
      <c r="AF103" s="70">
        <f t="shared" si="63"/>
        <v>0</v>
      </c>
      <c r="AG103" s="70">
        <f t="shared" si="63"/>
        <v>0</v>
      </c>
      <c r="AH103" s="70">
        <f t="shared" si="63"/>
        <v>0</v>
      </c>
      <c r="AI103" s="74">
        <f>IF(ISERROR(AH103/J103),0,AH103/J103)</f>
        <v>0</v>
      </c>
      <c r="AJ103" s="74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>
      <c r="A104" s="182" t="s">
        <v>58</v>
      </c>
      <c r="B104" s="183"/>
      <c r="C104" s="183"/>
      <c r="D104" s="183"/>
      <c r="E104" s="184"/>
      <c r="F104" s="17"/>
      <c r="G104" s="18"/>
      <c r="H104" s="19"/>
      <c r="I104" s="19"/>
      <c r="J104" s="7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6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5" customFormat="1" ht="12.75" hidden="1" customHeight="1" collapsed="1">
      <c r="A115" s="175" t="s">
        <v>59</v>
      </c>
      <c r="B115" s="176"/>
      <c r="C115" s="177"/>
      <c r="D115" s="177"/>
      <c r="E115" s="177"/>
      <c r="F115" s="177"/>
      <c r="G115" s="177"/>
      <c r="H115" s="177"/>
      <c r="I115" s="178"/>
      <c r="J115" s="70">
        <f>SUM(J105:J114)</f>
        <v>0</v>
      </c>
      <c r="K115" s="70">
        <f>SUM(K105:K114)</f>
        <v>0</v>
      </c>
      <c r="L115" s="80"/>
      <c r="M115" s="70">
        <f>SUM(M105:M114)</f>
        <v>0</v>
      </c>
      <c r="N115" s="70">
        <f>SUM(N105:N114)</f>
        <v>0</v>
      </c>
      <c r="O115" s="70">
        <f>SUM(O105:O114)</f>
        <v>0</v>
      </c>
      <c r="P115" s="73"/>
      <c r="Q115" s="81"/>
      <c r="R115" s="70">
        <f t="shared" ref="R115:AH115" si="71">SUM(R105:R114)</f>
        <v>0</v>
      </c>
      <c r="S115" s="70">
        <f t="shared" si="71"/>
        <v>0</v>
      </c>
      <c r="T115" s="70">
        <f t="shared" si="71"/>
        <v>0</v>
      </c>
      <c r="U115" s="70">
        <f t="shared" si="71"/>
        <v>0</v>
      </c>
      <c r="V115" s="70">
        <f t="shared" si="71"/>
        <v>0</v>
      </c>
      <c r="W115" s="70">
        <f t="shared" si="71"/>
        <v>0</v>
      </c>
      <c r="X115" s="70">
        <f t="shared" si="71"/>
        <v>0</v>
      </c>
      <c r="Y115" s="70">
        <f t="shared" si="71"/>
        <v>0</v>
      </c>
      <c r="Z115" s="70">
        <f t="shared" si="71"/>
        <v>0</v>
      </c>
      <c r="AA115" s="70">
        <f t="shared" si="71"/>
        <v>0</v>
      </c>
      <c r="AB115" s="70">
        <f t="shared" si="71"/>
        <v>0</v>
      </c>
      <c r="AC115" s="70">
        <f t="shared" si="71"/>
        <v>0</v>
      </c>
      <c r="AD115" s="70">
        <f t="shared" si="71"/>
        <v>0</v>
      </c>
      <c r="AE115" s="70">
        <f t="shared" si="71"/>
        <v>0</v>
      </c>
      <c r="AF115" s="70">
        <f t="shared" si="71"/>
        <v>0</v>
      </c>
      <c r="AG115" s="70">
        <f t="shared" si="71"/>
        <v>0</v>
      </c>
      <c r="AH115" s="70">
        <f t="shared" si="71"/>
        <v>0</v>
      </c>
      <c r="AI115" s="74">
        <f>IF(ISERROR(AH115/J115),0,AH115/J115)</f>
        <v>0</v>
      </c>
      <c r="AJ115" s="74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>
      <c r="A116" s="182" t="s">
        <v>60</v>
      </c>
      <c r="B116" s="183"/>
      <c r="C116" s="183"/>
      <c r="D116" s="183"/>
      <c r="E116" s="184"/>
      <c r="F116" s="17"/>
      <c r="G116" s="18"/>
      <c r="H116" s="19"/>
      <c r="I116" s="19"/>
      <c r="J116" s="7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6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5" customFormat="1" ht="12.75" hidden="1" customHeight="1" collapsed="1">
      <c r="A127" s="175" t="s">
        <v>61</v>
      </c>
      <c r="B127" s="176"/>
      <c r="C127" s="177"/>
      <c r="D127" s="177"/>
      <c r="E127" s="177"/>
      <c r="F127" s="177"/>
      <c r="G127" s="177"/>
      <c r="H127" s="177"/>
      <c r="I127" s="178"/>
      <c r="J127" s="70">
        <f>SUM(J117:J126)</f>
        <v>0</v>
      </c>
      <c r="K127" s="70">
        <f>SUM(K117:K126)</f>
        <v>0</v>
      </c>
      <c r="L127" s="80"/>
      <c r="M127" s="70">
        <f>SUM(M117:M126)</f>
        <v>0</v>
      </c>
      <c r="N127" s="70">
        <f>SUM(N117:N126)</f>
        <v>0</v>
      </c>
      <c r="O127" s="70">
        <f>SUM(O117:O126)</f>
        <v>0</v>
      </c>
      <c r="P127" s="73"/>
      <c r="Q127" s="81"/>
      <c r="R127" s="70">
        <f t="shared" ref="R127:AH127" si="79">SUM(R117:R126)</f>
        <v>0</v>
      </c>
      <c r="S127" s="70">
        <f t="shared" si="79"/>
        <v>0</v>
      </c>
      <c r="T127" s="70">
        <f t="shared" si="79"/>
        <v>0</v>
      </c>
      <c r="U127" s="70">
        <f t="shared" si="79"/>
        <v>0</v>
      </c>
      <c r="V127" s="70">
        <f t="shared" si="79"/>
        <v>0</v>
      </c>
      <c r="W127" s="70">
        <f t="shared" si="79"/>
        <v>0</v>
      </c>
      <c r="X127" s="70">
        <f t="shared" si="79"/>
        <v>0</v>
      </c>
      <c r="Y127" s="70">
        <f t="shared" si="79"/>
        <v>0</v>
      </c>
      <c r="Z127" s="70">
        <f t="shared" si="79"/>
        <v>0</v>
      </c>
      <c r="AA127" s="70">
        <f t="shared" si="79"/>
        <v>0</v>
      </c>
      <c r="AB127" s="70">
        <f t="shared" si="79"/>
        <v>0</v>
      </c>
      <c r="AC127" s="70">
        <f t="shared" si="79"/>
        <v>0</v>
      </c>
      <c r="AD127" s="70">
        <f t="shared" si="79"/>
        <v>0</v>
      </c>
      <c r="AE127" s="70">
        <f t="shared" si="79"/>
        <v>0</v>
      </c>
      <c r="AF127" s="70">
        <f t="shared" si="79"/>
        <v>0</v>
      </c>
      <c r="AG127" s="70">
        <f t="shared" si="79"/>
        <v>0</v>
      </c>
      <c r="AH127" s="70">
        <f t="shared" si="79"/>
        <v>0</v>
      </c>
      <c r="AI127" s="74">
        <f>IF(ISERROR(AH127/J127),0,AH127/J127)</f>
        <v>0</v>
      </c>
      <c r="AJ127" s="74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>
      <c r="A128" s="182" t="s">
        <v>62</v>
      </c>
      <c r="B128" s="183"/>
      <c r="C128" s="183"/>
      <c r="D128" s="183"/>
      <c r="E128" s="184"/>
      <c r="F128" s="17"/>
      <c r="G128" s="18"/>
      <c r="H128" s="19"/>
      <c r="I128" s="19"/>
      <c r="J128" s="7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5" customFormat="1" ht="12.75" hidden="1" customHeight="1" collapsed="1">
      <c r="A139" s="185" t="s">
        <v>63</v>
      </c>
      <c r="B139" s="185"/>
      <c r="C139" s="185"/>
      <c r="D139" s="185"/>
      <c r="E139" s="185"/>
      <c r="F139" s="185"/>
      <c r="G139" s="185"/>
      <c r="H139" s="185"/>
      <c r="I139" s="185"/>
      <c r="J139" s="70">
        <v>0</v>
      </c>
      <c r="K139" s="70">
        <v>0</v>
      </c>
      <c r="L139" s="80"/>
      <c r="M139" s="70">
        <f>SUM(M129:M138)</f>
        <v>0</v>
      </c>
      <c r="N139" s="70">
        <f>SUM(N129:N138)</f>
        <v>0</v>
      </c>
      <c r="O139" s="70">
        <f>SUM(O129:O138)</f>
        <v>0</v>
      </c>
      <c r="P139" s="73"/>
      <c r="Q139" s="81"/>
      <c r="R139" s="70">
        <f t="shared" ref="R139:AH139" si="87">SUM(R129:R138)</f>
        <v>0</v>
      </c>
      <c r="S139" s="70">
        <f t="shared" si="87"/>
        <v>0</v>
      </c>
      <c r="T139" s="70">
        <f t="shared" si="87"/>
        <v>0</v>
      </c>
      <c r="U139" s="70">
        <f t="shared" si="87"/>
        <v>0</v>
      </c>
      <c r="V139" s="70">
        <f t="shared" si="87"/>
        <v>0</v>
      </c>
      <c r="W139" s="70">
        <f t="shared" si="87"/>
        <v>0</v>
      </c>
      <c r="X139" s="70">
        <f t="shared" si="87"/>
        <v>0</v>
      </c>
      <c r="Y139" s="70">
        <f t="shared" si="87"/>
        <v>0</v>
      </c>
      <c r="Z139" s="70">
        <f t="shared" si="87"/>
        <v>0</v>
      </c>
      <c r="AA139" s="70">
        <f t="shared" si="87"/>
        <v>0</v>
      </c>
      <c r="AB139" s="70">
        <f t="shared" si="87"/>
        <v>0</v>
      </c>
      <c r="AC139" s="70">
        <f t="shared" si="87"/>
        <v>0</v>
      </c>
      <c r="AD139" s="70">
        <f t="shared" si="87"/>
        <v>0</v>
      </c>
      <c r="AE139" s="70">
        <f t="shared" si="87"/>
        <v>0</v>
      </c>
      <c r="AF139" s="70">
        <f t="shared" si="87"/>
        <v>0</v>
      </c>
      <c r="AG139" s="70">
        <f t="shared" si="87"/>
        <v>0</v>
      </c>
      <c r="AH139" s="70">
        <f t="shared" si="87"/>
        <v>0</v>
      </c>
      <c r="AI139" s="74">
        <f>IF(ISERROR(AH139/J139),0,AH139/J139)</f>
        <v>0</v>
      </c>
      <c r="AJ139" s="74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>
      <c r="A140" s="186" t="s">
        <v>64</v>
      </c>
      <c r="B140" s="187"/>
      <c r="C140" s="187"/>
      <c r="D140" s="187"/>
      <c r="E140" s="188"/>
      <c r="F140" s="42"/>
      <c r="G140" s="43"/>
      <c r="H140" s="44"/>
      <c r="I140" s="44"/>
      <c r="J140" s="7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5" customFormat="1" ht="12.75" hidden="1" customHeight="1" collapsed="1">
      <c r="A151" s="175" t="s">
        <v>65</v>
      </c>
      <c r="B151" s="177"/>
      <c r="C151" s="177"/>
      <c r="D151" s="177"/>
      <c r="E151" s="177"/>
      <c r="F151" s="177"/>
      <c r="G151" s="177"/>
      <c r="H151" s="177"/>
      <c r="I151" s="178"/>
      <c r="J151" s="70">
        <f>SUM(J141:J150)</f>
        <v>0</v>
      </c>
      <c r="K151" s="70">
        <f>SUM(K141:K150)</f>
        <v>0</v>
      </c>
      <c r="L151" s="80"/>
      <c r="M151" s="70">
        <f>SUM(M141:M150)</f>
        <v>0</v>
      </c>
      <c r="N151" s="70">
        <f>SUM(N141:N150)</f>
        <v>0</v>
      </c>
      <c r="O151" s="70">
        <f>SUM(O141:O150)</f>
        <v>0</v>
      </c>
      <c r="P151" s="73"/>
      <c r="Q151" s="81"/>
      <c r="R151" s="70">
        <f t="shared" ref="R151:AH151" si="95">SUM(R141:R150)</f>
        <v>0</v>
      </c>
      <c r="S151" s="70">
        <f t="shared" si="95"/>
        <v>0</v>
      </c>
      <c r="T151" s="70">
        <f t="shared" si="95"/>
        <v>0</v>
      </c>
      <c r="U151" s="70">
        <f t="shared" si="95"/>
        <v>0</v>
      </c>
      <c r="V151" s="70">
        <f t="shared" si="95"/>
        <v>0</v>
      </c>
      <c r="W151" s="70">
        <f t="shared" si="95"/>
        <v>0</v>
      </c>
      <c r="X151" s="70">
        <f t="shared" si="95"/>
        <v>0</v>
      </c>
      <c r="Y151" s="70">
        <f t="shared" si="95"/>
        <v>0</v>
      </c>
      <c r="Z151" s="70">
        <f t="shared" si="95"/>
        <v>0</v>
      </c>
      <c r="AA151" s="70">
        <f t="shared" si="95"/>
        <v>0</v>
      </c>
      <c r="AB151" s="70">
        <f t="shared" si="95"/>
        <v>0</v>
      </c>
      <c r="AC151" s="70">
        <f t="shared" si="95"/>
        <v>0</v>
      </c>
      <c r="AD151" s="70">
        <f t="shared" si="95"/>
        <v>0</v>
      </c>
      <c r="AE151" s="70">
        <f t="shared" si="95"/>
        <v>0</v>
      </c>
      <c r="AF151" s="70">
        <f t="shared" si="95"/>
        <v>0</v>
      </c>
      <c r="AG151" s="70">
        <f t="shared" si="95"/>
        <v>0</v>
      </c>
      <c r="AH151" s="70">
        <f t="shared" si="95"/>
        <v>0</v>
      </c>
      <c r="AI151" s="74">
        <f>IF(ISERROR(AH151/J151),0,AH151/J151)</f>
        <v>0</v>
      </c>
      <c r="AJ151" s="74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>
      <c r="A152" s="182" t="s">
        <v>66</v>
      </c>
      <c r="B152" s="183"/>
      <c r="C152" s="183"/>
      <c r="D152" s="183"/>
      <c r="E152" s="184"/>
      <c r="F152" s="17"/>
      <c r="G152" s="18"/>
      <c r="H152" s="19"/>
      <c r="I152" s="19"/>
      <c r="J152" s="7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5" customFormat="1" ht="12.75" hidden="1" customHeight="1" collapsed="1">
      <c r="A163" s="175" t="s">
        <v>67</v>
      </c>
      <c r="B163" s="177"/>
      <c r="C163" s="177"/>
      <c r="D163" s="177"/>
      <c r="E163" s="177"/>
      <c r="F163" s="177"/>
      <c r="G163" s="177"/>
      <c r="H163" s="177"/>
      <c r="I163" s="178"/>
      <c r="J163" s="70">
        <f>SUM(J153:J162)</f>
        <v>0</v>
      </c>
      <c r="K163" s="70">
        <f>SUM(K153:K162)</f>
        <v>0</v>
      </c>
      <c r="L163" s="80"/>
      <c r="M163" s="70">
        <f>SUM(M153:M162)</f>
        <v>0</v>
      </c>
      <c r="N163" s="70">
        <f>SUM(N153:N162)</f>
        <v>0</v>
      </c>
      <c r="O163" s="70">
        <f>SUM(O153:O162)</f>
        <v>0</v>
      </c>
      <c r="P163" s="73"/>
      <c r="Q163" s="81"/>
      <c r="R163" s="70">
        <f t="shared" ref="R163:AH163" si="103">SUM(R153:R162)</f>
        <v>0</v>
      </c>
      <c r="S163" s="70">
        <f t="shared" si="103"/>
        <v>0</v>
      </c>
      <c r="T163" s="70">
        <f t="shared" si="103"/>
        <v>0</v>
      </c>
      <c r="U163" s="70">
        <f t="shared" si="103"/>
        <v>0</v>
      </c>
      <c r="V163" s="70">
        <f t="shared" si="103"/>
        <v>0</v>
      </c>
      <c r="W163" s="70">
        <f t="shared" si="103"/>
        <v>0</v>
      </c>
      <c r="X163" s="70">
        <f t="shared" si="103"/>
        <v>0</v>
      </c>
      <c r="Y163" s="70">
        <f t="shared" si="103"/>
        <v>0</v>
      </c>
      <c r="Z163" s="70">
        <f t="shared" si="103"/>
        <v>0</v>
      </c>
      <c r="AA163" s="70">
        <f t="shared" si="103"/>
        <v>0</v>
      </c>
      <c r="AB163" s="70">
        <f t="shared" si="103"/>
        <v>0</v>
      </c>
      <c r="AC163" s="70">
        <f t="shared" si="103"/>
        <v>0</v>
      </c>
      <c r="AD163" s="70">
        <f t="shared" si="103"/>
        <v>0</v>
      </c>
      <c r="AE163" s="70">
        <f t="shared" si="103"/>
        <v>0</v>
      </c>
      <c r="AF163" s="70">
        <f t="shared" si="103"/>
        <v>0</v>
      </c>
      <c r="AG163" s="70">
        <f t="shared" si="103"/>
        <v>0</v>
      </c>
      <c r="AH163" s="70">
        <f t="shared" si="103"/>
        <v>0</v>
      </c>
      <c r="AI163" s="74">
        <f>IF(ISERROR(AH163/J163),0,AH163/J163)</f>
        <v>0</v>
      </c>
      <c r="AJ163" s="74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>
      <c r="A164" s="182" t="s">
        <v>68</v>
      </c>
      <c r="B164" s="183"/>
      <c r="C164" s="183"/>
      <c r="D164" s="183"/>
      <c r="E164" s="184"/>
      <c r="F164" s="17"/>
      <c r="G164" s="18"/>
      <c r="H164" s="19"/>
      <c r="I164" s="19"/>
      <c r="J164" s="7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5" customFormat="1" ht="12.75" hidden="1" customHeight="1" collapsed="1">
      <c r="A175" s="175" t="s">
        <v>69</v>
      </c>
      <c r="B175" s="177"/>
      <c r="C175" s="177"/>
      <c r="D175" s="177"/>
      <c r="E175" s="177"/>
      <c r="F175" s="177"/>
      <c r="G175" s="177"/>
      <c r="H175" s="177"/>
      <c r="I175" s="178"/>
      <c r="J175" s="70">
        <f>SUM(J165:J174)</f>
        <v>0</v>
      </c>
      <c r="K175" s="70">
        <f>SUM(K165:K174)</f>
        <v>0</v>
      </c>
      <c r="L175" s="80"/>
      <c r="M175" s="70">
        <f>SUM(M165:M174)</f>
        <v>0</v>
      </c>
      <c r="N175" s="70">
        <f>SUM(N165:N174)</f>
        <v>0</v>
      </c>
      <c r="O175" s="70">
        <f>SUM(O165:O174)</f>
        <v>0</v>
      </c>
      <c r="P175" s="73"/>
      <c r="Q175" s="81"/>
      <c r="R175" s="70">
        <f t="shared" ref="R175:AH175" si="111">SUM(R165:R174)</f>
        <v>0</v>
      </c>
      <c r="S175" s="70">
        <f t="shared" si="111"/>
        <v>0</v>
      </c>
      <c r="T175" s="70">
        <f t="shared" si="111"/>
        <v>0</v>
      </c>
      <c r="U175" s="70">
        <f t="shared" si="111"/>
        <v>0</v>
      </c>
      <c r="V175" s="70">
        <f t="shared" si="111"/>
        <v>0</v>
      </c>
      <c r="W175" s="70">
        <f t="shared" si="111"/>
        <v>0</v>
      </c>
      <c r="X175" s="70">
        <f t="shared" si="111"/>
        <v>0</v>
      </c>
      <c r="Y175" s="70">
        <f t="shared" si="111"/>
        <v>0</v>
      </c>
      <c r="Z175" s="70">
        <f t="shared" si="111"/>
        <v>0</v>
      </c>
      <c r="AA175" s="70">
        <f t="shared" si="111"/>
        <v>0</v>
      </c>
      <c r="AB175" s="70">
        <f t="shared" si="111"/>
        <v>0</v>
      </c>
      <c r="AC175" s="70">
        <f t="shared" si="111"/>
        <v>0</v>
      </c>
      <c r="AD175" s="70">
        <f t="shared" si="111"/>
        <v>0</v>
      </c>
      <c r="AE175" s="70">
        <f t="shared" si="111"/>
        <v>0</v>
      </c>
      <c r="AF175" s="70">
        <f t="shared" si="111"/>
        <v>0</v>
      </c>
      <c r="AG175" s="70">
        <f t="shared" si="111"/>
        <v>0</v>
      </c>
      <c r="AH175" s="70">
        <f t="shared" si="111"/>
        <v>0</v>
      </c>
      <c r="AI175" s="74">
        <f>IF(ISERROR(AH175/J175),0,AH175/J175)</f>
        <v>0</v>
      </c>
      <c r="AJ175" s="74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>
      <c r="A176" s="182" t="s">
        <v>70</v>
      </c>
      <c r="B176" s="183"/>
      <c r="C176" s="183"/>
      <c r="D176" s="183"/>
      <c r="E176" s="184"/>
      <c r="F176" s="17"/>
      <c r="G176" s="18"/>
      <c r="H176" s="19"/>
      <c r="I176" s="19"/>
      <c r="J176" s="7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5" customFormat="1" ht="12.75" hidden="1" customHeight="1" collapsed="1">
      <c r="A187" s="175" t="s">
        <v>71</v>
      </c>
      <c r="B187" s="177"/>
      <c r="C187" s="177"/>
      <c r="D187" s="177"/>
      <c r="E187" s="177"/>
      <c r="F187" s="177"/>
      <c r="G187" s="177"/>
      <c r="H187" s="177"/>
      <c r="I187" s="178"/>
      <c r="J187" s="70">
        <f>SUM(J177:J186)</f>
        <v>0</v>
      </c>
      <c r="K187" s="70">
        <f>SUM(K177:K186)</f>
        <v>0</v>
      </c>
      <c r="L187" s="80"/>
      <c r="M187" s="70">
        <f>SUM(M177:M186)</f>
        <v>0</v>
      </c>
      <c r="N187" s="70">
        <f>SUM(N177:N186)</f>
        <v>0</v>
      </c>
      <c r="O187" s="70">
        <f>SUM(O177:O186)</f>
        <v>0</v>
      </c>
      <c r="P187" s="73"/>
      <c r="Q187" s="81"/>
      <c r="R187" s="70">
        <f t="shared" ref="R187:AH187" si="119">SUM(R177:R186)</f>
        <v>0</v>
      </c>
      <c r="S187" s="70">
        <f t="shared" si="119"/>
        <v>0</v>
      </c>
      <c r="T187" s="70">
        <f t="shared" si="119"/>
        <v>0</v>
      </c>
      <c r="U187" s="70">
        <f t="shared" si="119"/>
        <v>0</v>
      </c>
      <c r="V187" s="70">
        <f t="shared" si="119"/>
        <v>0</v>
      </c>
      <c r="W187" s="70">
        <f t="shared" si="119"/>
        <v>0</v>
      </c>
      <c r="X187" s="70">
        <f t="shared" si="119"/>
        <v>0</v>
      </c>
      <c r="Y187" s="70">
        <f t="shared" si="119"/>
        <v>0</v>
      </c>
      <c r="Z187" s="70">
        <f t="shared" si="119"/>
        <v>0</v>
      </c>
      <c r="AA187" s="70">
        <f t="shared" si="119"/>
        <v>0</v>
      </c>
      <c r="AB187" s="70">
        <f t="shared" si="119"/>
        <v>0</v>
      </c>
      <c r="AC187" s="70">
        <f t="shared" si="119"/>
        <v>0</v>
      </c>
      <c r="AD187" s="70">
        <f t="shared" si="119"/>
        <v>0</v>
      </c>
      <c r="AE187" s="70">
        <f t="shared" si="119"/>
        <v>0</v>
      </c>
      <c r="AF187" s="70">
        <f t="shared" si="119"/>
        <v>0</v>
      </c>
      <c r="AG187" s="70">
        <f t="shared" si="119"/>
        <v>0</v>
      </c>
      <c r="AH187" s="70">
        <f t="shared" si="119"/>
        <v>0</v>
      </c>
      <c r="AI187" s="74">
        <f>IF(ISERROR(AH187/J187),0,AH187/J187)</f>
        <v>0</v>
      </c>
      <c r="AJ187" s="74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136" t="s">
        <v>72</v>
      </c>
      <c r="B188" s="137"/>
      <c r="C188" s="137"/>
      <c r="D188" s="137"/>
      <c r="E188" s="138"/>
      <c r="F188" s="17"/>
      <c r="G188" s="18"/>
      <c r="H188" s="19"/>
      <c r="I188" s="19"/>
      <c r="J188" s="160">
        <v>1782626000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>
      <c r="A189" s="26">
        <v>1</v>
      </c>
      <c r="B189" s="26"/>
      <c r="C189" s="105" t="s">
        <v>177</v>
      </c>
      <c r="D189" s="55">
        <v>42760</v>
      </c>
      <c r="E189" s="15" t="s">
        <v>93</v>
      </c>
      <c r="F189" s="65" t="s">
        <v>92</v>
      </c>
      <c r="G189" s="63" t="s">
        <v>94</v>
      </c>
      <c r="H189" s="69"/>
      <c r="I189" s="2">
        <v>43100</v>
      </c>
      <c r="J189" s="161"/>
      <c r="K189" s="58">
        <v>1782626000</v>
      </c>
      <c r="L189" s="1"/>
      <c r="M189" s="57"/>
      <c r="N189" s="64"/>
      <c r="O189" s="57"/>
      <c r="P189" s="53"/>
      <c r="Q189" s="53"/>
      <c r="R189" s="31"/>
      <c r="S189" s="31"/>
      <c r="T189" s="31">
        <v>534787800</v>
      </c>
      <c r="U189" s="32">
        <f>SUM(R189:T189)</f>
        <v>534787800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 t="shared" ref="AH189" si="120">SUM(U189,Y189,AC189,AG189)</f>
        <v>534787800</v>
      </c>
      <c r="AI189" s="33">
        <f>IF(ISERROR(AH189/J188),0,AH189/J188)</f>
        <v>0.3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5" customFormat="1">
      <c r="A190" s="139" t="s">
        <v>73</v>
      </c>
      <c r="B190" s="140"/>
      <c r="C190" s="140"/>
      <c r="D190" s="140"/>
      <c r="E190" s="140"/>
      <c r="F190" s="140"/>
      <c r="G190" s="140"/>
      <c r="H190" s="140"/>
      <c r="I190" s="141"/>
      <c r="J190" s="114">
        <f>J188</f>
        <v>1782626000</v>
      </c>
      <c r="K190" s="114">
        <f>SUM(K189:K189)</f>
        <v>1782626000</v>
      </c>
      <c r="L190" s="115"/>
      <c r="M190" s="114">
        <f>SUM(M189:M189)</f>
        <v>0</v>
      </c>
      <c r="N190" s="114">
        <f>SUM(N189:N189)</f>
        <v>0</v>
      </c>
      <c r="O190" s="114">
        <f>SUM(O189:O189)</f>
        <v>0</v>
      </c>
      <c r="P190" s="116"/>
      <c r="Q190" s="117"/>
      <c r="R190" s="114">
        <f t="shared" ref="R190:AH190" si="121">SUM(R189:R189)</f>
        <v>0</v>
      </c>
      <c r="S190" s="114">
        <f t="shared" si="121"/>
        <v>0</v>
      </c>
      <c r="T190" s="114">
        <f t="shared" si="121"/>
        <v>534787800</v>
      </c>
      <c r="U190" s="114">
        <f t="shared" si="121"/>
        <v>534787800</v>
      </c>
      <c r="V190" s="114">
        <f t="shared" si="121"/>
        <v>0</v>
      </c>
      <c r="W190" s="114">
        <f t="shared" si="121"/>
        <v>0</v>
      </c>
      <c r="X190" s="114">
        <f t="shared" si="121"/>
        <v>0</v>
      </c>
      <c r="Y190" s="114">
        <f t="shared" si="121"/>
        <v>0</v>
      </c>
      <c r="Z190" s="114">
        <f t="shared" si="121"/>
        <v>0</v>
      </c>
      <c r="AA190" s="114">
        <f t="shared" si="121"/>
        <v>0</v>
      </c>
      <c r="AB190" s="114">
        <f t="shared" si="121"/>
        <v>0</v>
      </c>
      <c r="AC190" s="114">
        <f t="shared" si="121"/>
        <v>0</v>
      </c>
      <c r="AD190" s="114">
        <f t="shared" si="121"/>
        <v>0</v>
      </c>
      <c r="AE190" s="114">
        <f t="shared" si="121"/>
        <v>0</v>
      </c>
      <c r="AF190" s="114">
        <f t="shared" si="121"/>
        <v>0</v>
      </c>
      <c r="AG190" s="114">
        <f t="shared" si="121"/>
        <v>0</v>
      </c>
      <c r="AH190" s="114">
        <f t="shared" si="121"/>
        <v>534787800</v>
      </c>
      <c r="AI190" s="118">
        <f>IF(ISERROR(AH190/J190),0,AH190/J190)</f>
        <v>0.3</v>
      </c>
      <c r="AJ190" s="118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1" customFormat="1" ht="15" customHeight="1">
      <c r="A191" s="142" t="str">
        <f>"TOTAL ASIG."&amp;" "&amp;$A$5</f>
        <v>TOTAL ASIG. 24-02-010 "Programa de Ayudas Técnicas - SENADIS"</v>
      </c>
      <c r="B191" s="143"/>
      <c r="C191" s="143"/>
      <c r="D191" s="143"/>
      <c r="E191" s="143"/>
      <c r="F191" s="143"/>
      <c r="G191" s="143"/>
      <c r="H191" s="143"/>
      <c r="I191" s="144"/>
      <c r="J191" s="119">
        <f>SUM(J19,J31,J43,J55,J67,J79,J91,J103,J115,J127,J139,J151,J163,J175,J187,J190)</f>
        <v>1782626000</v>
      </c>
      <c r="K191" s="119">
        <f>+K19+K31+K43+K55+K67+K79+K91+K103+K115+K127+K139+K151+K187+K163+K175+K190</f>
        <v>1782626000</v>
      </c>
      <c r="L191" s="120"/>
      <c r="M191" s="119">
        <f>+M19+M31+M43+M55+M67+M79+M91+M103+M115+M127+M139+M151+M187+M163+M175+M190</f>
        <v>0</v>
      </c>
      <c r="N191" s="119">
        <f>+N19+N31+N43+N55+N67+N79+N91+N103+N115+N127+N139+N151+N187+N163+N175+N190</f>
        <v>0</v>
      </c>
      <c r="O191" s="119">
        <f>+O19+O31+O43+O55+O67+O79+O91+O103+O115+O127+O139+O151+O187+O163+O175+O190</f>
        <v>0</v>
      </c>
      <c r="P191" s="121"/>
      <c r="Q191" s="122"/>
      <c r="R191" s="119">
        <f t="shared" ref="R191:AH191" si="122">+R19+R31+R43+R55+R67+R79+R91+R103+R115+R127+R139+R151+R187+R163+R175+R190</f>
        <v>0</v>
      </c>
      <c r="S191" s="119">
        <f t="shared" si="122"/>
        <v>0</v>
      </c>
      <c r="T191" s="119">
        <f t="shared" si="122"/>
        <v>534787800</v>
      </c>
      <c r="U191" s="119">
        <f t="shared" si="122"/>
        <v>534787800</v>
      </c>
      <c r="V191" s="119">
        <f t="shared" si="122"/>
        <v>0</v>
      </c>
      <c r="W191" s="119">
        <f t="shared" si="122"/>
        <v>0</v>
      </c>
      <c r="X191" s="119">
        <f t="shared" si="122"/>
        <v>0</v>
      </c>
      <c r="Y191" s="119">
        <f t="shared" si="122"/>
        <v>0</v>
      </c>
      <c r="Z191" s="119">
        <f t="shared" si="122"/>
        <v>0</v>
      </c>
      <c r="AA191" s="119">
        <f t="shared" si="122"/>
        <v>0</v>
      </c>
      <c r="AB191" s="119">
        <f t="shared" si="122"/>
        <v>0</v>
      </c>
      <c r="AC191" s="119">
        <f t="shared" si="122"/>
        <v>0</v>
      </c>
      <c r="AD191" s="119">
        <f t="shared" si="122"/>
        <v>0</v>
      </c>
      <c r="AE191" s="119">
        <f t="shared" si="122"/>
        <v>0</v>
      </c>
      <c r="AF191" s="119">
        <f t="shared" si="122"/>
        <v>0</v>
      </c>
      <c r="AG191" s="119">
        <f t="shared" si="122"/>
        <v>0</v>
      </c>
      <c r="AH191" s="119">
        <f t="shared" si="122"/>
        <v>534787800</v>
      </c>
      <c r="AI191" s="123">
        <f>IF(ISERROR(AH191/J191),0,AH191/J191)</f>
        <v>0.3</v>
      </c>
      <c r="AJ191" s="123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textLength" operator="lessThanOrEqual" allowBlank="1" showInputMessage="1" showErrorMessage="1" errorTitle="MÁXIMO DE CARACTERES SOBREPASADO" error="Sólo 255 caracteres por celdas" sqref="F189:G189 L45:L54 E45:G54 P33:Q42 L33:L42 E33:G42 P21:Q30 L21:L30 E21:G30 P9:Q18 L9:L18 N57:N58 C59:C66 P45:Q54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 E9:G1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>
      <formula1>41275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>
      <formula1>42005</formula1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R189:T189 V117:X126 Z189:AB189 V189:X189 M118:N126 M189 M106:N114 M59:N66 AD189:AF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AJ41"/>
  <sheetViews>
    <sheetView zoomScaleNormal="100" workbookViewId="0">
      <selection sqref="A1:Y1"/>
    </sheetView>
  </sheetViews>
  <sheetFormatPr baseColWidth="10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36" s="12" customFormat="1" ht="1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</row>
    <row r="2" spans="1:36" s="12" customFormat="1" ht="15" customHeight="1">
      <c r="A2" s="166" t="s">
        <v>74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</row>
    <row r="3" spans="1:36" s="12" customFormat="1" ht="15" customHeight="1">
      <c r="A3" s="166" t="str">
        <f>+'24-02-010 Ind. Proy'!A3:AJ3</f>
        <v>EJECUCIÓN AL 31 DE MARZO DE 2017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</row>
    <row r="4" spans="1:36" s="12" customFormat="1" ht="1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</row>
    <row r="5" spans="1:36" ht="18" customHeight="1">
      <c r="A5" s="172" t="str">
        <f>+'24-02-010 Ind. Proy'!A5:U5</f>
        <v>24-02-010 "Programa de Ayudas Técnicas - SENADIS"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2"/>
    </row>
    <row r="6" spans="1:36" s="16" customFormat="1">
      <c r="A6" s="153" t="s">
        <v>3</v>
      </c>
      <c r="B6" s="158" t="s">
        <v>9</v>
      </c>
      <c r="C6" s="158" t="s">
        <v>75</v>
      </c>
      <c r="D6" s="162" t="s">
        <v>12</v>
      </c>
      <c r="E6" s="163"/>
      <c r="F6" s="164"/>
      <c r="G6" s="157" t="s">
        <v>15</v>
      </c>
      <c r="H6" s="157"/>
      <c r="I6" s="157"/>
      <c r="J6" s="158" t="s">
        <v>16</v>
      </c>
      <c r="K6" s="157" t="s">
        <v>15</v>
      </c>
      <c r="L6" s="157"/>
      <c r="M6" s="157"/>
      <c r="N6" s="158" t="s">
        <v>17</v>
      </c>
      <c r="O6" s="157" t="s">
        <v>15</v>
      </c>
      <c r="P6" s="157"/>
      <c r="Q6" s="157"/>
      <c r="R6" s="158" t="s">
        <v>18</v>
      </c>
      <c r="S6" s="157" t="s">
        <v>15</v>
      </c>
      <c r="T6" s="157"/>
      <c r="U6" s="157"/>
      <c r="V6" s="158" t="s">
        <v>19</v>
      </c>
      <c r="W6" s="158" t="s">
        <v>20</v>
      </c>
      <c r="X6" s="154" t="s">
        <v>76</v>
      </c>
      <c r="Y6" s="154"/>
    </row>
    <row r="7" spans="1:36" s="16" customFormat="1" ht="25.5">
      <c r="A7" s="153"/>
      <c r="B7" s="159"/>
      <c r="C7" s="159"/>
      <c r="D7" s="112" t="s">
        <v>25</v>
      </c>
      <c r="E7" s="112" t="s">
        <v>26</v>
      </c>
      <c r="F7" s="112" t="s">
        <v>27</v>
      </c>
      <c r="G7" s="112" t="s">
        <v>28</v>
      </c>
      <c r="H7" s="112" t="s">
        <v>29</v>
      </c>
      <c r="I7" s="112" t="s">
        <v>30</v>
      </c>
      <c r="J7" s="159"/>
      <c r="K7" s="112" t="s">
        <v>31</v>
      </c>
      <c r="L7" s="112" t="s">
        <v>32</v>
      </c>
      <c r="M7" s="112" t="s">
        <v>33</v>
      </c>
      <c r="N7" s="159"/>
      <c r="O7" s="112" t="s">
        <v>34</v>
      </c>
      <c r="P7" s="112" t="s">
        <v>35</v>
      </c>
      <c r="Q7" s="112" t="s">
        <v>36</v>
      </c>
      <c r="R7" s="159"/>
      <c r="S7" s="112" t="s">
        <v>37</v>
      </c>
      <c r="T7" s="112" t="s">
        <v>38</v>
      </c>
      <c r="U7" s="112" t="s">
        <v>39</v>
      </c>
      <c r="V7" s="159"/>
      <c r="W7" s="159"/>
      <c r="X7" s="113" t="s">
        <v>40</v>
      </c>
      <c r="Y7" s="113" t="s">
        <v>77</v>
      </c>
    </row>
    <row r="8" spans="1:36" s="45" customFormat="1" ht="24.75" customHeight="1">
      <c r="A8" s="48" t="s">
        <v>42</v>
      </c>
      <c r="B8" s="10">
        <f>+'24-02-010 Ind. Proy'!J19</f>
        <v>0</v>
      </c>
      <c r="C8" s="10">
        <f>+'24-02-010 Ind. Proy'!K19</f>
        <v>0</v>
      </c>
      <c r="D8" s="10">
        <f>+'24-02-010 Ind. Proy'!M19</f>
        <v>0</v>
      </c>
      <c r="E8" s="10">
        <f>+'24-02-010 Ind. Proy'!N19</f>
        <v>0</v>
      </c>
      <c r="F8" s="10">
        <f>+'24-02-010 Ind. Proy'!O19</f>
        <v>0</v>
      </c>
      <c r="G8" s="10">
        <f>+'24-02-010 Ind. Proy'!R19</f>
        <v>0</v>
      </c>
      <c r="H8" s="10">
        <f>+'24-02-010 Ind. Proy'!S19</f>
        <v>0</v>
      </c>
      <c r="I8" s="10">
        <f>+'24-02-010 Ind. Proy'!T19</f>
        <v>0</v>
      </c>
      <c r="J8" s="10">
        <f>+'24-02-010 Ind. Proy'!U19</f>
        <v>0</v>
      </c>
      <c r="K8" s="10">
        <f>+'24-02-010 Ind. Proy'!V19</f>
        <v>0</v>
      </c>
      <c r="L8" s="10">
        <f>+'24-02-010 Ind. Proy'!W19</f>
        <v>0</v>
      </c>
      <c r="M8" s="10">
        <f>+'24-02-010 Ind. Proy'!X19</f>
        <v>0</v>
      </c>
      <c r="N8" s="10">
        <f>+'24-02-010 Ind. Proy'!Y19</f>
        <v>0</v>
      </c>
      <c r="O8" s="10">
        <f>+'24-02-010 Ind. Proy'!Z19</f>
        <v>0</v>
      </c>
      <c r="P8" s="10">
        <f>+'24-02-010 Ind. Proy'!AA19</f>
        <v>0</v>
      </c>
      <c r="Q8" s="10">
        <f>+'24-02-010 Ind. Proy'!AB19</f>
        <v>0</v>
      </c>
      <c r="R8" s="10">
        <f>+'24-02-010 Ind. Proy'!AC19</f>
        <v>0</v>
      </c>
      <c r="S8" s="10">
        <f>+'24-02-010 Ind. Proy'!AD19</f>
        <v>0</v>
      </c>
      <c r="T8" s="10">
        <f>+'24-02-010 Ind. Proy'!AE19</f>
        <v>0</v>
      </c>
      <c r="U8" s="10">
        <f>+'24-02-010 Ind. Proy'!AF19</f>
        <v>0</v>
      </c>
      <c r="V8" s="10">
        <f>+'24-02-010 Ind. Proy'!AG19</f>
        <v>0</v>
      </c>
      <c r="W8" s="10">
        <f>+'24-02-010 Ind. Proy'!AH19</f>
        <v>0</v>
      </c>
      <c r="X8" s="49">
        <f>+'24-02-010 Ind. Proy'!AI19</f>
        <v>0</v>
      </c>
      <c r="Y8" s="49">
        <f>+'24-02-010 Ind. Proy'!AJ19</f>
        <v>0</v>
      </c>
    </row>
    <row r="9" spans="1:36" s="45" customFormat="1" ht="24.75" customHeight="1">
      <c r="A9" s="48" t="s">
        <v>44</v>
      </c>
      <c r="B9" s="10">
        <f>+'24-02-010 Ind. Proy'!J31</f>
        <v>0</v>
      </c>
      <c r="C9" s="10">
        <f>+'24-02-010 Ind. Proy'!K31</f>
        <v>0</v>
      </c>
      <c r="D9" s="10">
        <f>+'24-02-010 Ind. Proy'!M31</f>
        <v>0</v>
      </c>
      <c r="E9" s="10">
        <f>+'24-02-010 Ind. Proy'!N31</f>
        <v>0</v>
      </c>
      <c r="F9" s="10">
        <f>+'24-02-010 Ind. Proy'!O31</f>
        <v>0</v>
      </c>
      <c r="G9" s="10">
        <f>+'24-02-010 Ind. Proy'!R31</f>
        <v>0</v>
      </c>
      <c r="H9" s="10">
        <f>+'24-02-010 Ind. Proy'!S31</f>
        <v>0</v>
      </c>
      <c r="I9" s="10">
        <f>+'24-02-010 Ind. Proy'!T31</f>
        <v>0</v>
      </c>
      <c r="J9" s="10">
        <f>+'24-02-010 Ind. Proy'!U31</f>
        <v>0</v>
      </c>
      <c r="K9" s="10">
        <f>+'24-02-010 Ind. Proy'!V31</f>
        <v>0</v>
      </c>
      <c r="L9" s="10">
        <f>+'24-02-010 Ind. Proy'!W31</f>
        <v>0</v>
      </c>
      <c r="M9" s="10">
        <f>+'24-02-010 Ind. Proy'!X31</f>
        <v>0</v>
      </c>
      <c r="N9" s="10">
        <f>+'24-02-010 Ind. Proy'!Y31</f>
        <v>0</v>
      </c>
      <c r="O9" s="10">
        <f>+'24-02-010 Ind. Proy'!Z31</f>
        <v>0</v>
      </c>
      <c r="P9" s="10">
        <f>+'24-02-010 Ind. Proy'!AA31</f>
        <v>0</v>
      </c>
      <c r="Q9" s="10">
        <f>+'24-02-010 Ind. Proy'!AB31</f>
        <v>0</v>
      </c>
      <c r="R9" s="10">
        <f>+'24-02-010 Ind. Proy'!AC31</f>
        <v>0</v>
      </c>
      <c r="S9" s="10">
        <f>+'24-02-010 Ind. Proy'!AD31</f>
        <v>0</v>
      </c>
      <c r="T9" s="10">
        <f>+'24-02-010 Ind. Proy'!AE31</f>
        <v>0</v>
      </c>
      <c r="U9" s="10">
        <f>+'24-02-010 Ind. Proy'!AF31</f>
        <v>0</v>
      </c>
      <c r="V9" s="10">
        <f>+'24-02-010 Ind. Proy'!AG31</f>
        <v>0</v>
      </c>
      <c r="W9" s="10">
        <f>+'24-02-010 Ind. Proy'!AH31</f>
        <v>0</v>
      </c>
      <c r="X9" s="49">
        <f>+'24-02-010 Ind. Proy'!AI31</f>
        <v>0</v>
      </c>
      <c r="Y9" s="49">
        <f>+'24-02-010 Ind. Proy'!AJ31</f>
        <v>0</v>
      </c>
    </row>
    <row r="10" spans="1:36" s="45" customFormat="1" ht="24.75" customHeight="1">
      <c r="A10" s="48" t="s">
        <v>46</v>
      </c>
      <c r="B10" s="10">
        <f>+'24-02-010 Ind. Proy'!J43</f>
        <v>0</v>
      </c>
      <c r="C10" s="10">
        <f>+'24-02-010 Ind. Proy'!K43</f>
        <v>0</v>
      </c>
      <c r="D10" s="10">
        <f>+'24-02-010 Ind. Proy'!M43</f>
        <v>0</v>
      </c>
      <c r="E10" s="10">
        <f>+'24-02-010 Ind. Proy'!N43</f>
        <v>0</v>
      </c>
      <c r="F10" s="10">
        <f>+'24-02-010 Ind. Proy'!O43</f>
        <v>0</v>
      </c>
      <c r="G10" s="10">
        <f>+'24-02-010 Ind. Proy'!R43</f>
        <v>0</v>
      </c>
      <c r="H10" s="10">
        <f>+'24-02-010 Ind. Proy'!S43</f>
        <v>0</v>
      </c>
      <c r="I10" s="10">
        <f>+'24-02-010 Ind. Proy'!T43</f>
        <v>0</v>
      </c>
      <c r="J10" s="10">
        <f>+'24-02-010 Ind. Proy'!U43</f>
        <v>0</v>
      </c>
      <c r="K10" s="10">
        <f>+'24-02-010 Ind. Proy'!V43</f>
        <v>0</v>
      </c>
      <c r="L10" s="10">
        <f>+'24-02-010 Ind. Proy'!W43</f>
        <v>0</v>
      </c>
      <c r="M10" s="10">
        <f>+'24-02-010 Ind. Proy'!X43</f>
        <v>0</v>
      </c>
      <c r="N10" s="10">
        <f>+'24-02-010 Ind. Proy'!Y43</f>
        <v>0</v>
      </c>
      <c r="O10" s="10">
        <f>+'24-02-010 Ind. Proy'!Z43</f>
        <v>0</v>
      </c>
      <c r="P10" s="10">
        <f>+'24-02-010 Ind. Proy'!AA43</f>
        <v>0</v>
      </c>
      <c r="Q10" s="10">
        <f>+'24-02-010 Ind. Proy'!AB43</f>
        <v>0</v>
      </c>
      <c r="R10" s="10">
        <f>+'24-02-010 Ind. Proy'!AC43</f>
        <v>0</v>
      </c>
      <c r="S10" s="10">
        <f>+'24-02-010 Ind. Proy'!AD43</f>
        <v>0</v>
      </c>
      <c r="T10" s="10">
        <f>+'24-02-010 Ind. Proy'!AE43</f>
        <v>0</v>
      </c>
      <c r="U10" s="10">
        <f>+'24-02-010 Ind. Proy'!AF43</f>
        <v>0</v>
      </c>
      <c r="V10" s="10">
        <f>+'24-02-010 Ind. Proy'!AG43</f>
        <v>0</v>
      </c>
      <c r="W10" s="10">
        <f>+'24-02-010 Ind. Proy'!AH43</f>
        <v>0</v>
      </c>
      <c r="X10" s="49">
        <f>+'24-02-010 Ind. Proy'!AI43</f>
        <v>0</v>
      </c>
      <c r="Y10" s="49">
        <f>+'24-02-010 Ind. Proy'!AJ43</f>
        <v>0</v>
      </c>
    </row>
    <row r="11" spans="1:36" s="45" customFormat="1" ht="24.75" customHeight="1">
      <c r="A11" s="48" t="s">
        <v>48</v>
      </c>
      <c r="B11" s="10">
        <f>+'24-02-010 Ind. Proy'!J55</f>
        <v>0</v>
      </c>
      <c r="C11" s="10">
        <f>+'24-02-010 Ind. Proy'!K55</f>
        <v>0</v>
      </c>
      <c r="D11" s="10">
        <f>+'24-02-010 Ind. Proy'!M55</f>
        <v>0</v>
      </c>
      <c r="E11" s="10">
        <f>+'24-02-010 Ind. Proy'!N55</f>
        <v>0</v>
      </c>
      <c r="F11" s="10">
        <f>+'24-02-010 Ind. Proy'!O55</f>
        <v>0</v>
      </c>
      <c r="G11" s="10">
        <f>+'24-02-010 Ind. Proy'!R55</f>
        <v>0</v>
      </c>
      <c r="H11" s="10">
        <f>+'24-02-010 Ind. Proy'!S55</f>
        <v>0</v>
      </c>
      <c r="I11" s="10">
        <f>+'24-02-010 Ind. Proy'!T55</f>
        <v>0</v>
      </c>
      <c r="J11" s="10">
        <f>+'24-02-010 Ind. Proy'!U55</f>
        <v>0</v>
      </c>
      <c r="K11" s="10">
        <f>+'24-02-010 Ind. Proy'!V55</f>
        <v>0</v>
      </c>
      <c r="L11" s="10">
        <f>+'24-02-010 Ind. Proy'!W55</f>
        <v>0</v>
      </c>
      <c r="M11" s="10">
        <f>+'24-02-010 Ind. Proy'!X55</f>
        <v>0</v>
      </c>
      <c r="N11" s="10">
        <f>+'24-02-010 Ind. Proy'!Y55</f>
        <v>0</v>
      </c>
      <c r="O11" s="10">
        <f>+'24-02-010 Ind. Proy'!Z55</f>
        <v>0</v>
      </c>
      <c r="P11" s="10">
        <f>+'24-02-010 Ind. Proy'!AA55</f>
        <v>0</v>
      </c>
      <c r="Q11" s="10">
        <f>+'24-02-010 Ind. Proy'!AB55</f>
        <v>0</v>
      </c>
      <c r="R11" s="10">
        <f>+'24-02-010 Ind. Proy'!AC55</f>
        <v>0</v>
      </c>
      <c r="S11" s="10">
        <f>+'24-02-010 Ind. Proy'!AD55</f>
        <v>0</v>
      </c>
      <c r="T11" s="10">
        <f>+'24-02-010 Ind. Proy'!AE55</f>
        <v>0</v>
      </c>
      <c r="U11" s="10">
        <f>+'24-02-010 Ind. Proy'!AF55</f>
        <v>0</v>
      </c>
      <c r="V11" s="10">
        <f>+'24-02-010 Ind. Proy'!AG55</f>
        <v>0</v>
      </c>
      <c r="W11" s="10">
        <f>+'24-02-010 Ind. Proy'!AH55</f>
        <v>0</v>
      </c>
      <c r="X11" s="49">
        <f>+'24-02-010 Ind. Proy'!AI55</f>
        <v>0</v>
      </c>
      <c r="Y11" s="49">
        <f>+'24-02-010 Ind. Proy'!AJ55</f>
        <v>0</v>
      </c>
    </row>
    <row r="12" spans="1:36" s="45" customFormat="1" ht="24.75" customHeight="1">
      <c r="A12" s="48" t="s">
        <v>50</v>
      </c>
      <c r="B12" s="10">
        <f>+'24-02-010 Ind. Proy'!J67</f>
        <v>0</v>
      </c>
      <c r="C12" s="10">
        <f>+'24-02-010 Ind. Proy'!K67</f>
        <v>0</v>
      </c>
      <c r="D12" s="10">
        <f>+'24-02-010 Ind. Proy'!M67</f>
        <v>0</v>
      </c>
      <c r="E12" s="10">
        <f>+'24-02-010 Ind. Proy'!N67</f>
        <v>0</v>
      </c>
      <c r="F12" s="10">
        <f>+'24-02-010 Ind. Proy'!O67</f>
        <v>0</v>
      </c>
      <c r="G12" s="10">
        <f>+'24-02-010 Ind. Proy'!R67</f>
        <v>0</v>
      </c>
      <c r="H12" s="10">
        <f>+'24-02-010 Ind. Proy'!S67</f>
        <v>0</v>
      </c>
      <c r="I12" s="10">
        <f>+'24-02-010 Ind. Proy'!T67</f>
        <v>0</v>
      </c>
      <c r="J12" s="10">
        <f>+'24-02-010 Ind. Proy'!U67</f>
        <v>0</v>
      </c>
      <c r="K12" s="10">
        <f>+'24-02-010 Ind. Proy'!V67</f>
        <v>0</v>
      </c>
      <c r="L12" s="10">
        <f>+'24-02-010 Ind. Proy'!W67</f>
        <v>0</v>
      </c>
      <c r="M12" s="10">
        <f>+'24-02-010 Ind. Proy'!X67</f>
        <v>0</v>
      </c>
      <c r="N12" s="10">
        <f>+'24-02-010 Ind. Proy'!Y67</f>
        <v>0</v>
      </c>
      <c r="O12" s="10">
        <f>+'24-02-010 Ind. Proy'!Z67</f>
        <v>0</v>
      </c>
      <c r="P12" s="10">
        <f>+'24-02-010 Ind. Proy'!AA67</f>
        <v>0</v>
      </c>
      <c r="Q12" s="10">
        <f>+'24-02-010 Ind. Proy'!AB67</f>
        <v>0</v>
      </c>
      <c r="R12" s="10">
        <f>+'24-02-010 Ind. Proy'!AC67</f>
        <v>0</v>
      </c>
      <c r="S12" s="10">
        <f>+'24-02-010 Ind. Proy'!AD67</f>
        <v>0</v>
      </c>
      <c r="T12" s="10">
        <f>+'24-02-010 Ind. Proy'!AE67</f>
        <v>0</v>
      </c>
      <c r="U12" s="10">
        <f>+'24-02-010 Ind. Proy'!AF67</f>
        <v>0</v>
      </c>
      <c r="V12" s="10">
        <f>+'24-02-010 Ind. Proy'!AG67</f>
        <v>0</v>
      </c>
      <c r="W12" s="10">
        <f>+'24-02-010 Ind. Proy'!AH67</f>
        <v>0</v>
      </c>
      <c r="X12" s="49">
        <f>+'24-02-010 Ind. Proy'!AI67</f>
        <v>0</v>
      </c>
      <c r="Y12" s="49">
        <f>+'24-02-010 Ind. Proy'!AJ67</f>
        <v>0</v>
      </c>
    </row>
    <row r="13" spans="1:36" s="45" customFormat="1" ht="24.75" customHeight="1">
      <c r="A13" s="48" t="s">
        <v>52</v>
      </c>
      <c r="B13" s="10">
        <f>+'24-02-010 Ind. Proy'!J79</f>
        <v>0</v>
      </c>
      <c r="C13" s="10">
        <f>+'24-02-010 Ind. Proy'!K79</f>
        <v>0</v>
      </c>
      <c r="D13" s="10">
        <f>+'24-02-010 Ind. Proy'!M79</f>
        <v>0</v>
      </c>
      <c r="E13" s="10">
        <f>+'24-02-010 Ind. Proy'!N79</f>
        <v>0</v>
      </c>
      <c r="F13" s="10">
        <f>+'24-02-010 Ind. Proy'!O79</f>
        <v>0</v>
      </c>
      <c r="G13" s="10">
        <f>+'24-02-010 Ind. Proy'!R79</f>
        <v>0</v>
      </c>
      <c r="H13" s="10">
        <f>+'24-02-010 Ind. Proy'!S79</f>
        <v>0</v>
      </c>
      <c r="I13" s="10">
        <f>+'24-02-010 Ind. Proy'!T79</f>
        <v>0</v>
      </c>
      <c r="J13" s="10">
        <f>+'24-02-010 Ind. Proy'!U79</f>
        <v>0</v>
      </c>
      <c r="K13" s="10">
        <f>+'24-02-010 Ind. Proy'!V79</f>
        <v>0</v>
      </c>
      <c r="L13" s="10">
        <f>+'24-02-010 Ind. Proy'!W79</f>
        <v>0</v>
      </c>
      <c r="M13" s="10">
        <f>+'24-02-010 Ind. Proy'!X79</f>
        <v>0</v>
      </c>
      <c r="N13" s="10">
        <f>+'24-02-010 Ind. Proy'!Y79</f>
        <v>0</v>
      </c>
      <c r="O13" s="10">
        <f>+'24-02-010 Ind. Proy'!Z79</f>
        <v>0</v>
      </c>
      <c r="P13" s="10">
        <f>+'24-02-010 Ind. Proy'!AA79</f>
        <v>0</v>
      </c>
      <c r="Q13" s="10">
        <f>+'24-02-010 Ind. Proy'!AB79</f>
        <v>0</v>
      </c>
      <c r="R13" s="10">
        <f>+'24-02-010 Ind. Proy'!AC79</f>
        <v>0</v>
      </c>
      <c r="S13" s="10">
        <f>+'24-02-010 Ind. Proy'!AD79</f>
        <v>0</v>
      </c>
      <c r="T13" s="10">
        <f>+'24-02-010 Ind. Proy'!AE79</f>
        <v>0</v>
      </c>
      <c r="U13" s="10">
        <f>+'24-02-010 Ind. Proy'!AF79</f>
        <v>0</v>
      </c>
      <c r="V13" s="10">
        <f>+'24-02-010 Ind. Proy'!AG79</f>
        <v>0</v>
      </c>
      <c r="W13" s="10">
        <f>+'24-02-010 Ind. Proy'!AH79</f>
        <v>0</v>
      </c>
      <c r="X13" s="49">
        <f>+'24-02-010 Ind. Proy'!AI79</f>
        <v>0</v>
      </c>
      <c r="Y13" s="49">
        <f>+'24-02-010 Ind. Proy'!AJ79</f>
        <v>0</v>
      </c>
    </row>
    <row r="14" spans="1:36" s="45" customFormat="1" ht="24.75" customHeight="1">
      <c r="A14" s="48" t="s">
        <v>54</v>
      </c>
      <c r="B14" s="10">
        <f>+'24-02-010 Ind. Proy'!J91</f>
        <v>0</v>
      </c>
      <c r="C14" s="10">
        <f>+'24-02-010 Ind. Proy'!K91</f>
        <v>0</v>
      </c>
      <c r="D14" s="10">
        <f>+'24-02-010 Ind. Proy'!M91</f>
        <v>0</v>
      </c>
      <c r="E14" s="10">
        <f>+'24-02-010 Ind. Proy'!N91</f>
        <v>0</v>
      </c>
      <c r="F14" s="10">
        <f>+'24-02-010 Ind. Proy'!O91</f>
        <v>0</v>
      </c>
      <c r="G14" s="10">
        <f>+'24-02-010 Ind. Proy'!R91</f>
        <v>0</v>
      </c>
      <c r="H14" s="10">
        <f>+'24-02-010 Ind. Proy'!S91</f>
        <v>0</v>
      </c>
      <c r="I14" s="10">
        <f>+'24-02-010 Ind. Proy'!T91</f>
        <v>0</v>
      </c>
      <c r="J14" s="10">
        <f>+'24-02-010 Ind. Proy'!U91</f>
        <v>0</v>
      </c>
      <c r="K14" s="10">
        <f>+'24-02-010 Ind. Proy'!V91</f>
        <v>0</v>
      </c>
      <c r="L14" s="10">
        <f>+'24-02-010 Ind. Proy'!W91</f>
        <v>0</v>
      </c>
      <c r="M14" s="10">
        <f>+'24-02-010 Ind. Proy'!X91</f>
        <v>0</v>
      </c>
      <c r="N14" s="10">
        <f>+'24-02-010 Ind. Proy'!Y91</f>
        <v>0</v>
      </c>
      <c r="O14" s="10">
        <f>+'24-02-010 Ind. Proy'!Z91</f>
        <v>0</v>
      </c>
      <c r="P14" s="10">
        <f>+'24-02-010 Ind. Proy'!AA91</f>
        <v>0</v>
      </c>
      <c r="Q14" s="10">
        <f>+'24-02-010 Ind. Proy'!AB91</f>
        <v>0</v>
      </c>
      <c r="R14" s="10">
        <f>+'24-02-010 Ind. Proy'!AC91</f>
        <v>0</v>
      </c>
      <c r="S14" s="10">
        <f>+'24-02-010 Ind. Proy'!AD91</f>
        <v>0</v>
      </c>
      <c r="T14" s="10">
        <f>+'24-02-010 Ind. Proy'!AE91</f>
        <v>0</v>
      </c>
      <c r="U14" s="10">
        <f>+'24-02-010 Ind. Proy'!AF91</f>
        <v>0</v>
      </c>
      <c r="V14" s="10">
        <f>+'24-02-010 Ind. Proy'!AG91</f>
        <v>0</v>
      </c>
      <c r="W14" s="10">
        <f>+'24-02-010 Ind. Proy'!AH91</f>
        <v>0</v>
      </c>
      <c r="X14" s="49">
        <f>+'24-02-010 Ind. Proy'!AI91</f>
        <v>0</v>
      </c>
      <c r="Y14" s="49">
        <f>+'24-02-010 Ind. Proy'!AJ91</f>
        <v>0</v>
      </c>
    </row>
    <row r="15" spans="1:36" s="45" customFormat="1" ht="24.75" customHeight="1">
      <c r="A15" s="48" t="s">
        <v>56</v>
      </c>
      <c r="B15" s="10">
        <f>+'24-02-010 Ind. Proy'!J103</f>
        <v>0</v>
      </c>
      <c r="C15" s="10">
        <f>+'24-02-010 Ind. Proy'!K103</f>
        <v>0</v>
      </c>
      <c r="D15" s="10">
        <f>+'24-02-010 Ind. Proy'!M103</f>
        <v>0</v>
      </c>
      <c r="E15" s="10">
        <f>+'24-02-010 Ind. Proy'!N103</f>
        <v>0</v>
      </c>
      <c r="F15" s="10">
        <f>+'24-02-010 Ind. Proy'!O103</f>
        <v>0</v>
      </c>
      <c r="G15" s="10">
        <f>+'24-02-010 Ind. Proy'!R103</f>
        <v>0</v>
      </c>
      <c r="H15" s="10">
        <f>+'24-02-010 Ind. Proy'!S103</f>
        <v>0</v>
      </c>
      <c r="I15" s="10">
        <f>+'24-02-010 Ind. Proy'!T103</f>
        <v>0</v>
      </c>
      <c r="J15" s="10">
        <f>+'24-02-010 Ind. Proy'!U103</f>
        <v>0</v>
      </c>
      <c r="K15" s="10">
        <f>+'24-02-010 Ind. Proy'!V103</f>
        <v>0</v>
      </c>
      <c r="L15" s="10">
        <f>+'24-02-010 Ind. Proy'!W103</f>
        <v>0</v>
      </c>
      <c r="M15" s="10">
        <f>+'24-02-010 Ind. Proy'!X103</f>
        <v>0</v>
      </c>
      <c r="N15" s="10">
        <f>+'24-02-010 Ind. Proy'!Y103</f>
        <v>0</v>
      </c>
      <c r="O15" s="10">
        <f>+'24-02-010 Ind. Proy'!Z103</f>
        <v>0</v>
      </c>
      <c r="P15" s="10">
        <f>+'24-02-010 Ind. Proy'!AA103</f>
        <v>0</v>
      </c>
      <c r="Q15" s="10">
        <f>+'24-02-010 Ind. Proy'!AB103</f>
        <v>0</v>
      </c>
      <c r="R15" s="10">
        <f>+'24-02-010 Ind. Proy'!AC103</f>
        <v>0</v>
      </c>
      <c r="S15" s="10">
        <f>+'24-02-010 Ind. Proy'!AD103</f>
        <v>0</v>
      </c>
      <c r="T15" s="10">
        <f>+'24-02-010 Ind. Proy'!AE103</f>
        <v>0</v>
      </c>
      <c r="U15" s="10">
        <f>+'24-02-010 Ind. Proy'!AF103</f>
        <v>0</v>
      </c>
      <c r="V15" s="10">
        <f>+'24-02-010 Ind. Proy'!AG103</f>
        <v>0</v>
      </c>
      <c r="W15" s="10">
        <f>+'24-02-010 Ind. Proy'!AH103</f>
        <v>0</v>
      </c>
      <c r="X15" s="49">
        <f>+'24-02-010 Ind. Proy'!AI103</f>
        <v>0</v>
      </c>
      <c r="Y15" s="49">
        <f>+'24-02-010 Ind. Proy'!AJ103</f>
        <v>0</v>
      </c>
    </row>
    <row r="16" spans="1:36" s="45" customFormat="1" ht="24.75" customHeight="1">
      <c r="A16" s="48" t="s">
        <v>58</v>
      </c>
      <c r="B16" s="10">
        <f>+'24-02-010 Ind. Proy'!J115</f>
        <v>0</v>
      </c>
      <c r="C16" s="10">
        <f>+'24-02-010 Ind. Proy'!K115</f>
        <v>0</v>
      </c>
      <c r="D16" s="10">
        <f>+'24-02-010 Ind. Proy'!M115</f>
        <v>0</v>
      </c>
      <c r="E16" s="10">
        <f>+'24-02-010 Ind. Proy'!N115</f>
        <v>0</v>
      </c>
      <c r="F16" s="10">
        <f>+'24-02-010 Ind. Proy'!O115</f>
        <v>0</v>
      </c>
      <c r="G16" s="10">
        <f>+'24-02-010 Ind. Proy'!R115</f>
        <v>0</v>
      </c>
      <c r="H16" s="10">
        <f>+'24-02-010 Ind. Proy'!S115</f>
        <v>0</v>
      </c>
      <c r="I16" s="10">
        <f>+'24-02-010 Ind. Proy'!T115</f>
        <v>0</v>
      </c>
      <c r="J16" s="10">
        <f>+'24-02-010 Ind. Proy'!U115</f>
        <v>0</v>
      </c>
      <c r="K16" s="10">
        <f>+'24-02-010 Ind. Proy'!V115</f>
        <v>0</v>
      </c>
      <c r="L16" s="10">
        <f>+'24-02-010 Ind. Proy'!W115</f>
        <v>0</v>
      </c>
      <c r="M16" s="10">
        <f>+'24-02-010 Ind. Proy'!X115</f>
        <v>0</v>
      </c>
      <c r="N16" s="10">
        <f>+'24-02-010 Ind. Proy'!Y115</f>
        <v>0</v>
      </c>
      <c r="O16" s="10">
        <f>+'24-02-010 Ind. Proy'!Z115</f>
        <v>0</v>
      </c>
      <c r="P16" s="10">
        <f>+'24-02-010 Ind. Proy'!AA115</f>
        <v>0</v>
      </c>
      <c r="Q16" s="10">
        <f>+'24-02-010 Ind. Proy'!AB115</f>
        <v>0</v>
      </c>
      <c r="R16" s="10">
        <f>+'24-02-010 Ind. Proy'!AC115</f>
        <v>0</v>
      </c>
      <c r="S16" s="10">
        <f>+'24-02-010 Ind. Proy'!AD115</f>
        <v>0</v>
      </c>
      <c r="T16" s="10">
        <f>+'24-02-010 Ind. Proy'!AE115</f>
        <v>0</v>
      </c>
      <c r="U16" s="10">
        <f>+'24-02-010 Ind. Proy'!AF115</f>
        <v>0</v>
      </c>
      <c r="V16" s="10">
        <f>+'24-02-010 Ind. Proy'!AG115</f>
        <v>0</v>
      </c>
      <c r="W16" s="10">
        <f>+'24-02-010 Ind. Proy'!AH115</f>
        <v>0</v>
      </c>
      <c r="X16" s="49">
        <f>+'24-02-010 Ind. Proy'!AI104</f>
        <v>0</v>
      </c>
      <c r="Y16" s="49">
        <f>+'24-02-010 Ind. Proy'!AJ115</f>
        <v>0</v>
      </c>
    </row>
    <row r="17" spans="1:25" s="45" customFormat="1" ht="24.75" customHeight="1">
      <c r="A17" s="48" t="s">
        <v>60</v>
      </c>
      <c r="B17" s="10">
        <f>+'24-02-010 Ind. Proy'!J127</f>
        <v>0</v>
      </c>
      <c r="C17" s="10">
        <f>+'24-02-010 Ind. Proy'!K127</f>
        <v>0</v>
      </c>
      <c r="D17" s="10">
        <f>+'24-02-010 Ind. Proy'!M127</f>
        <v>0</v>
      </c>
      <c r="E17" s="10">
        <f>+'24-02-010 Ind. Proy'!N127</f>
        <v>0</v>
      </c>
      <c r="F17" s="10">
        <f>+'24-02-010 Ind. Proy'!O127</f>
        <v>0</v>
      </c>
      <c r="G17" s="10">
        <f>+'24-02-010 Ind. Proy'!R127</f>
        <v>0</v>
      </c>
      <c r="H17" s="10">
        <f>+'24-02-010 Ind. Proy'!S127</f>
        <v>0</v>
      </c>
      <c r="I17" s="10">
        <f>+'24-02-010 Ind. Proy'!T127</f>
        <v>0</v>
      </c>
      <c r="J17" s="10">
        <f>+'24-02-010 Ind. Proy'!U127</f>
        <v>0</v>
      </c>
      <c r="K17" s="10">
        <f>+'24-02-010 Ind. Proy'!V127</f>
        <v>0</v>
      </c>
      <c r="L17" s="10">
        <f>+'24-02-010 Ind. Proy'!W127</f>
        <v>0</v>
      </c>
      <c r="M17" s="10">
        <f>+'24-02-010 Ind. Proy'!X127</f>
        <v>0</v>
      </c>
      <c r="N17" s="10">
        <f>+'24-02-010 Ind. Proy'!Y127</f>
        <v>0</v>
      </c>
      <c r="O17" s="10">
        <f>+'24-02-010 Ind. Proy'!Z127</f>
        <v>0</v>
      </c>
      <c r="P17" s="10">
        <f>+'24-02-010 Ind. Proy'!AA127</f>
        <v>0</v>
      </c>
      <c r="Q17" s="10">
        <f>+'24-02-010 Ind. Proy'!AB127</f>
        <v>0</v>
      </c>
      <c r="R17" s="10">
        <f>+'24-02-010 Ind. Proy'!AC127</f>
        <v>0</v>
      </c>
      <c r="S17" s="10">
        <f>+'24-02-010 Ind. Proy'!AD127</f>
        <v>0</v>
      </c>
      <c r="T17" s="10">
        <f>+'24-02-010 Ind. Proy'!AE127</f>
        <v>0</v>
      </c>
      <c r="U17" s="10">
        <f>+'24-02-010 Ind. Proy'!AF127</f>
        <v>0</v>
      </c>
      <c r="V17" s="10">
        <f>+'24-02-010 Ind. Proy'!AG127</f>
        <v>0</v>
      </c>
      <c r="W17" s="10">
        <f>+'24-02-010 Ind. Proy'!AH127</f>
        <v>0</v>
      </c>
      <c r="X17" s="49">
        <f>+'24-02-010 Ind. Proy'!AI105</f>
        <v>0</v>
      </c>
      <c r="Y17" s="49">
        <f>+'24-02-010 Ind. Proy'!AJ116</f>
        <v>0</v>
      </c>
    </row>
    <row r="18" spans="1:25" s="45" customFormat="1" ht="24.75" customHeight="1">
      <c r="A18" s="48" t="s">
        <v>62</v>
      </c>
      <c r="B18" s="10">
        <f>+'24-02-010 Ind. Proy'!J139</f>
        <v>0</v>
      </c>
      <c r="C18" s="10">
        <f>+'24-02-010 Ind. Proy'!K139</f>
        <v>0</v>
      </c>
      <c r="D18" s="10">
        <f>+'24-02-010 Ind. Proy'!M139</f>
        <v>0</v>
      </c>
      <c r="E18" s="10">
        <f>+'24-02-010 Ind. Proy'!N139</f>
        <v>0</v>
      </c>
      <c r="F18" s="10">
        <f>+'24-02-010 Ind. Proy'!O139</f>
        <v>0</v>
      </c>
      <c r="G18" s="10">
        <f>+'24-02-010 Ind. Proy'!R139</f>
        <v>0</v>
      </c>
      <c r="H18" s="10">
        <f>+'24-02-010 Ind. Proy'!S139</f>
        <v>0</v>
      </c>
      <c r="I18" s="10">
        <f>+'24-02-010 Ind. Proy'!T139</f>
        <v>0</v>
      </c>
      <c r="J18" s="10">
        <f>+'24-02-010 Ind. Proy'!U139</f>
        <v>0</v>
      </c>
      <c r="K18" s="10">
        <f>+'24-02-010 Ind. Proy'!V139</f>
        <v>0</v>
      </c>
      <c r="L18" s="10">
        <f>+'24-02-010 Ind. Proy'!W139</f>
        <v>0</v>
      </c>
      <c r="M18" s="10">
        <f>+'24-02-010 Ind. Proy'!X139</f>
        <v>0</v>
      </c>
      <c r="N18" s="10">
        <f>+'24-02-010 Ind. Proy'!Y139</f>
        <v>0</v>
      </c>
      <c r="O18" s="10">
        <f>+'24-02-010 Ind. Proy'!Z139</f>
        <v>0</v>
      </c>
      <c r="P18" s="10">
        <f>+'24-02-010 Ind. Proy'!AA139</f>
        <v>0</v>
      </c>
      <c r="Q18" s="10">
        <f>+'24-02-010 Ind. Proy'!AB139</f>
        <v>0</v>
      </c>
      <c r="R18" s="10">
        <f>+'24-02-010 Ind. Proy'!AC139</f>
        <v>0</v>
      </c>
      <c r="S18" s="10">
        <f>+'24-02-010 Ind. Proy'!AD139</f>
        <v>0</v>
      </c>
      <c r="T18" s="10">
        <f>+'24-02-010 Ind. Proy'!AE139</f>
        <v>0</v>
      </c>
      <c r="U18" s="10">
        <f>+'24-02-010 Ind. Proy'!AF139</f>
        <v>0</v>
      </c>
      <c r="V18" s="10">
        <f>+'24-02-010 Ind. Proy'!AG139</f>
        <v>0</v>
      </c>
      <c r="W18" s="10">
        <f>+'24-02-010 Ind. Proy'!AH139</f>
        <v>0</v>
      </c>
      <c r="X18" s="49">
        <f>+'24-02-010 Ind. Proy'!AI139</f>
        <v>0</v>
      </c>
      <c r="Y18" s="49">
        <f>+'24-02-010 Ind. Proy'!AJ139</f>
        <v>0</v>
      </c>
    </row>
    <row r="19" spans="1:25" s="45" customFormat="1" ht="24.75" customHeight="1">
      <c r="A19" s="48" t="s">
        <v>64</v>
      </c>
      <c r="B19" s="10">
        <f>+'24-02-010 Ind. Proy'!J151</f>
        <v>0</v>
      </c>
      <c r="C19" s="10">
        <f>+'24-02-010 Ind. Proy'!K151</f>
        <v>0</v>
      </c>
      <c r="D19" s="10">
        <f>+'24-02-010 Ind. Proy'!M151</f>
        <v>0</v>
      </c>
      <c r="E19" s="10">
        <f>+'24-02-010 Ind. Proy'!N151</f>
        <v>0</v>
      </c>
      <c r="F19" s="10">
        <f>+'24-02-010 Ind. Proy'!O151</f>
        <v>0</v>
      </c>
      <c r="G19" s="10">
        <f>+'24-02-010 Ind. Proy'!R151</f>
        <v>0</v>
      </c>
      <c r="H19" s="10">
        <f>+'24-02-010 Ind. Proy'!S151</f>
        <v>0</v>
      </c>
      <c r="I19" s="10">
        <f>+'24-02-010 Ind. Proy'!T151</f>
        <v>0</v>
      </c>
      <c r="J19" s="10">
        <f>+'24-02-010 Ind. Proy'!U151</f>
        <v>0</v>
      </c>
      <c r="K19" s="10">
        <f>+'24-02-010 Ind. Proy'!V151</f>
        <v>0</v>
      </c>
      <c r="L19" s="10">
        <f>+'24-02-010 Ind. Proy'!W151</f>
        <v>0</v>
      </c>
      <c r="M19" s="10">
        <f>+'24-02-010 Ind. Proy'!X151</f>
        <v>0</v>
      </c>
      <c r="N19" s="10">
        <f>+'24-02-010 Ind. Proy'!Y151</f>
        <v>0</v>
      </c>
      <c r="O19" s="10">
        <f>+'24-02-010 Ind. Proy'!Z151</f>
        <v>0</v>
      </c>
      <c r="P19" s="10">
        <f>+'24-02-010 Ind. Proy'!AA151</f>
        <v>0</v>
      </c>
      <c r="Q19" s="10">
        <f>+'24-02-010 Ind. Proy'!AB151</f>
        <v>0</v>
      </c>
      <c r="R19" s="10">
        <f>+'24-02-010 Ind. Proy'!AC151</f>
        <v>0</v>
      </c>
      <c r="S19" s="10">
        <f>+'24-02-010 Ind. Proy'!AD151</f>
        <v>0</v>
      </c>
      <c r="T19" s="10">
        <f>+'24-02-010 Ind. Proy'!AE151</f>
        <v>0</v>
      </c>
      <c r="U19" s="10">
        <f>+'24-02-010 Ind. Proy'!AF151</f>
        <v>0</v>
      </c>
      <c r="V19" s="10">
        <f>+'24-02-010 Ind. Proy'!AG151</f>
        <v>0</v>
      </c>
      <c r="W19" s="10">
        <f>+'24-02-010 Ind. Proy'!AH151</f>
        <v>0</v>
      </c>
      <c r="X19" s="49">
        <f>+'24-02-010 Ind. Proy'!AI151</f>
        <v>0</v>
      </c>
      <c r="Y19" s="49">
        <f>+'24-02-010 Ind. Proy'!AJ151</f>
        <v>0</v>
      </c>
    </row>
    <row r="20" spans="1:25" s="45" customFormat="1" ht="24.75" customHeight="1">
      <c r="A20" s="50" t="s">
        <v>66</v>
      </c>
      <c r="B20" s="10">
        <f>+'24-02-010 Ind. Proy'!J163</f>
        <v>0</v>
      </c>
      <c r="C20" s="10">
        <f>+'24-02-010 Ind. Proy'!K163</f>
        <v>0</v>
      </c>
      <c r="D20" s="10">
        <f>+'24-02-010 Ind. Proy'!M163</f>
        <v>0</v>
      </c>
      <c r="E20" s="10">
        <f>+'24-02-010 Ind. Proy'!N163</f>
        <v>0</v>
      </c>
      <c r="F20" s="10">
        <f>+'24-02-010 Ind. Proy'!O163</f>
        <v>0</v>
      </c>
      <c r="G20" s="10">
        <f>+'24-02-010 Ind. Proy'!R163</f>
        <v>0</v>
      </c>
      <c r="H20" s="10">
        <f>+'24-02-010 Ind. Proy'!S163</f>
        <v>0</v>
      </c>
      <c r="I20" s="10">
        <f>+'24-02-010 Ind. Proy'!T163</f>
        <v>0</v>
      </c>
      <c r="J20" s="10">
        <f>+'24-02-010 Ind. Proy'!U163</f>
        <v>0</v>
      </c>
      <c r="K20" s="10">
        <f>+'24-02-010 Ind. Proy'!V163</f>
        <v>0</v>
      </c>
      <c r="L20" s="10">
        <f>+'24-02-010 Ind. Proy'!W163</f>
        <v>0</v>
      </c>
      <c r="M20" s="10">
        <f>+'24-02-010 Ind. Proy'!X163</f>
        <v>0</v>
      </c>
      <c r="N20" s="10">
        <f>+'24-02-010 Ind. Proy'!Y163</f>
        <v>0</v>
      </c>
      <c r="O20" s="10">
        <f>+'24-02-010 Ind. Proy'!Z163</f>
        <v>0</v>
      </c>
      <c r="P20" s="10">
        <f>+'24-02-010 Ind. Proy'!AA163</f>
        <v>0</v>
      </c>
      <c r="Q20" s="10">
        <f>+'24-02-010 Ind. Proy'!AB163</f>
        <v>0</v>
      </c>
      <c r="R20" s="10">
        <f>+'24-02-010 Ind. Proy'!AC163</f>
        <v>0</v>
      </c>
      <c r="S20" s="10">
        <f>+'24-02-010 Ind. Proy'!AD163</f>
        <v>0</v>
      </c>
      <c r="T20" s="10">
        <f>+'24-02-010 Ind. Proy'!AE163</f>
        <v>0</v>
      </c>
      <c r="U20" s="10">
        <f>+'24-02-010 Ind. Proy'!AF163</f>
        <v>0</v>
      </c>
      <c r="V20" s="10">
        <f>+'24-02-010 Ind. Proy'!AG163</f>
        <v>0</v>
      </c>
      <c r="W20" s="10">
        <f>+'24-02-010 Ind. Proy'!AH163</f>
        <v>0</v>
      </c>
      <c r="X20" s="49">
        <f>+'24-02-010 Ind. Proy'!AI163</f>
        <v>0</v>
      </c>
      <c r="Y20" s="49">
        <f>+'24-02-010 Ind. Proy'!AJ163</f>
        <v>0</v>
      </c>
    </row>
    <row r="21" spans="1:25" s="45" customFormat="1" ht="24.75" customHeight="1">
      <c r="A21" s="50" t="s">
        <v>68</v>
      </c>
      <c r="B21" s="10">
        <f>+'24-02-010 Ind. Proy'!J175</f>
        <v>0</v>
      </c>
      <c r="C21" s="10">
        <f>+'24-02-010 Ind. Proy'!K175</f>
        <v>0</v>
      </c>
      <c r="D21" s="10">
        <f>+'24-02-010 Ind. Proy'!M175</f>
        <v>0</v>
      </c>
      <c r="E21" s="10">
        <f>+'24-02-010 Ind. Proy'!N175</f>
        <v>0</v>
      </c>
      <c r="F21" s="10">
        <f>+'24-02-010 Ind. Proy'!O175</f>
        <v>0</v>
      </c>
      <c r="G21" s="10">
        <f>+'24-02-010 Ind. Proy'!R175</f>
        <v>0</v>
      </c>
      <c r="H21" s="10">
        <f>+'24-02-010 Ind. Proy'!S175</f>
        <v>0</v>
      </c>
      <c r="I21" s="10">
        <f>+'24-02-010 Ind. Proy'!T175</f>
        <v>0</v>
      </c>
      <c r="J21" s="10">
        <f>+'24-02-010 Ind. Proy'!U175</f>
        <v>0</v>
      </c>
      <c r="K21" s="10">
        <f>+'24-02-010 Ind. Proy'!V175</f>
        <v>0</v>
      </c>
      <c r="L21" s="10">
        <f>+'24-02-010 Ind. Proy'!W175</f>
        <v>0</v>
      </c>
      <c r="M21" s="10">
        <f>+'24-02-010 Ind. Proy'!X175</f>
        <v>0</v>
      </c>
      <c r="N21" s="10">
        <f>+'24-02-010 Ind. Proy'!Y175</f>
        <v>0</v>
      </c>
      <c r="O21" s="10">
        <f>+'24-02-010 Ind. Proy'!Z175</f>
        <v>0</v>
      </c>
      <c r="P21" s="10">
        <f>+'24-02-010 Ind. Proy'!AA175</f>
        <v>0</v>
      </c>
      <c r="Q21" s="10">
        <f>+'24-02-010 Ind. Proy'!AB175</f>
        <v>0</v>
      </c>
      <c r="R21" s="10">
        <f>+'24-02-010 Ind. Proy'!AC175</f>
        <v>0</v>
      </c>
      <c r="S21" s="10">
        <f>+'24-02-010 Ind. Proy'!AD175</f>
        <v>0</v>
      </c>
      <c r="T21" s="10">
        <f>+'24-02-010 Ind. Proy'!AE175</f>
        <v>0</v>
      </c>
      <c r="U21" s="10">
        <f>+'24-02-010 Ind. Proy'!AF175</f>
        <v>0</v>
      </c>
      <c r="V21" s="10">
        <f>+'24-02-010 Ind. Proy'!AG175</f>
        <v>0</v>
      </c>
      <c r="W21" s="10">
        <f>+'24-02-010 Ind. Proy'!AH175</f>
        <v>0</v>
      </c>
      <c r="X21" s="49">
        <f>+'24-02-010 Ind. Proy'!AI175</f>
        <v>0</v>
      </c>
      <c r="Y21" s="49">
        <f>+'24-02-010 Ind. Proy'!AJ175</f>
        <v>0</v>
      </c>
    </row>
    <row r="22" spans="1:25" s="45" customFormat="1" ht="24.75" customHeight="1">
      <c r="A22" s="50" t="s">
        <v>70</v>
      </c>
      <c r="B22" s="10">
        <f>+'24-02-010 Ind. Proy'!J187</f>
        <v>0</v>
      </c>
      <c r="C22" s="10">
        <f>+'24-02-010 Ind. Proy'!K187</f>
        <v>0</v>
      </c>
      <c r="D22" s="10">
        <f>+'24-02-010 Ind. Proy'!M187</f>
        <v>0</v>
      </c>
      <c r="E22" s="10">
        <f>+'24-02-010 Ind. Proy'!N187</f>
        <v>0</v>
      </c>
      <c r="F22" s="10">
        <f>+'24-02-010 Ind. Proy'!O187</f>
        <v>0</v>
      </c>
      <c r="G22" s="10">
        <f>+'24-02-010 Ind. Proy'!R187</f>
        <v>0</v>
      </c>
      <c r="H22" s="10">
        <f>+'24-02-010 Ind. Proy'!S187</f>
        <v>0</v>
      </c>
      <c r="I22" s="10">
        <f>+'24-02-010 Ind. Proy'!T187</f>
        <v>0</v>
      </c>
      <c r="J22" s="10">
        <f>+'24-02-010 Ind. Proy'!U187</f>
        <v>0</v>
      </c>
      <c r="K22" s="10">
        <f>+'24-02-010 Ind. Proy'!V187</f>
        <v>0</v>
      </c>
      <c r="L22" s="10">
        <f>+'24-02-010 Ind. Proy'!W187</f>
        <v>0</v>
      </c>
      <c r="M22" s="10">
        <f>+'24-02-010 Ind. Proy'!X187</f>
        <v>0</v>
      </c>
      <c r="N22" s="10">
        <f>+'24-02-010 Ind. Proy'!Y187</f>
        <v>0</v>
      </c>
      <c r="O22" s="10">
        <f>+'24-02-010 Ind. Proy'!Z187</f>
        <v>0</v>
      </c>
      <c r="P22" s="10">
        <f>+'24-02-010 Ind. Proy'!AA187</f>
        <v>0</v>
      </c>
      <c r="Q22" s="10">
        <f>+'24-02-010 Ind. Proy'!AB187</f>
        <v>0</v>
      </c>
      <c r="R22" s="10">
        <f>+'24-02-010 Ind. Proy'!AC187</f>
        <v>0</v>
      </c>
      <c r="S22" s="10">
        <f>+'24-02-010 Ind. Proy'!AD187</f>
        <v>0</v>
      </c>
      <c r="T22" s="10">
        <f>+'24-02-010 Ind. Proy'!AE187</f>
        <v>0</v>
      </c>
      <c r="U22" s="10">
        <f>+'24-02-010 Ind. Proy'!AF187</f>
        <v>0</v>
      </c>
      <c r="V22" s="10">
        <f>+'24-02-010 Ind. Proy'!AG187</f>
        <v>0</v>
      </c>
      <c r="W22" s="10">
        <f>+'24-02-010 Ind. Proy'!AH187</f>
        <v>0</v>
      </c>
      <c r="X22" s="49">
        <f>+'24-02-010 Ind. Proy'!AI187</f>
        <v>0</v>
      </c>
      <c r="Y22" s="49">
        <f>+'24-02-010 Ind. Proy'!AJ187</f>
        <v>0</v>
      </c>
    </row>
    <row r="23" spans="1:25" s="45" customFormat="1" ht="24.75" customHeight="1">
      <c r="A23" s="51" t="s">
        <v>72</v>
      </c>
      <c r="B23" s="10">
        <f>+'24-02-010 Ind. Proy'!J190</f>
        <v>1782626000</v>
      </c>
      <c r="C23" s="10">
        <f>+'24-02-010 Ind. Proy'!K190</f>
        <v>1782626000</v>
      </c>
      <c r="D23" s="10">
        <f>+'24-02-010 Ind. Proy'!M190</f>
        <v>0</v>
      </c>
      <c r="E23" s="10">
        <f>+'24-02-010 Ind. Proy'!N190</f>
        <v>0</v>
      </c>
      <c r="F23" s="10">
        <f>+'24-02-010 Ind. Proy'!O190</f>
        <v>0</v>
      </c>
      <c r="G23" s="10">
        <f>+'24-02-010 Ind. Proy'!R190</f>
        <v>0</v>
      </c>
      <c r="H23" s="10">
        <f>+'24-02-010 Ind. Proy'!S190</f>
        <v>0</v>
      </c>
      <c r="I23" s="10">
        <f>+'24-02-010 Ind. Proy'!T190</f>
        <v>534787800</v>
      </c>
      <c r="J23" s="10">
        <f>+'24-02-010 Ind. Proy'!U190</f>
        <v>534787800</v>
      </c>
      <c r="K23" s="10">
        <f>+'24-02-010 Ind. Proy'!V190</f>
        <v>0</v>
      </c>
      <c r="L23" s="10">
        <f>+'24-02-010 Ind. Proy'!W190</f>
        <v>0</v>
      </c>
      <c r="M23" s="10">
        <f>+'24-02-010 Ind. Proy'!X190</f>
        <v>0</v>
      </c>
      <c r="N23" s="10">
        <f>+'24-02-010 Ind. Proy'!Y190</f>
        <v>0</v>
      </c>
      <c r="O23" s="10">
        <f>+'24-02-010 Ind. Proy'!Z190</f>
        <v>0</v>
      </c>
      <c r="P23" s="10">
        <f>+'24-02-010 Ind. Proy'!AA190</f>
        <v>0</v>
      </c>
      <c r="Q23" s="10">
        <f>+'24-02-010 Ind. Proy'!AB190</f>
        <v>0</v>
      </c>
      <c r="R23" s="10">
        <f>+'24-02-010 Ind. Proy'!AC190</f>
        <v>0</v>
      </c>
      <c r="S23" s="10">
        <f>+'24-02-010 Ind. Proy'!AD190</f>
        <v>0</v>
      </c>
      <c r="T23" s="10">
        <f>+'24-02-010 Ind. Proy'!AE190</f>
        <v>0</v>
      </c>
      <c r="U23" s="10">
        <f>+'24-02-010 Ind. Proy'!AF190</f>
        <v>0</v>
      </c>
      <c r="V23" s="10">
        <f>+'24-02-010 Ind. Proy'!AG190</f>
        <v>0</v>
      </c>
      <c r="W23" s="10">
        <f>+'24-02-010 Ind. Proy'!AH190</f>
        <v>534787800</v>
      </c>
      <c r="X23" s="49">
        <f>+'24-02-010 Ind. Proy'!AI190</f>
        <v>0.3</v>
      </c>
      <c r="Y23" s="49">
        <f>+'24-02-010 Ind. Proy'!AJ190</f>
        <v>1</v>
      </c>
    </row>
    <row r="24" spans="1:25" ht="15" customHeight="1">
      <c r="A24" s="129" t="str">
        <f>"TOTAL ASIG."&amp;" "&amp;$A$5</f>
        <v>TOTAL ASIG. 24-02-010 "Programa de Ayudas Técnicas - SENADIS"</v>
      </c>
      <c r="B24" s="130">
        <f t="shared" ref="B24:W24" si="0">SUM(B8:B23)</f>
        <v>1782626000</v>
      </c>
      <c r="C24" s="130">
        <f t="shared" si="0"/>
        <v>1782626000</v>
      </c>
      <c r="D24" s="130">
        <f t="shared" si="0"/>
        <v>0</v>
      </c>
      <c r="E24" s="130">
        <f>SUM(E8:E23)</f>
        <v>0</v>
      </c>
      <c r="F24" s="130">
        <f t="shared" si="0"/>
        <v>0</v>
      </c>
      <c r="G24" s="130">
        <f t="shared" si="0"/>
        <v>0</v>
      </c>
      <c r="H24" s="130">
        <f t="shared" si="0"/>
        <v>0</v>
      </c>
      <c r="I24" s="130">
        <f t="shared" si="0"/>
        <v>534787800</v>
      </c>
      <c r="J24" s="130">
        <f t="shared" si="0"/>
        <v>534787800</v>
      </c>
      <c r="K24" s="130">
        <f t="shared" si="0"/>
        <v>0</v>
      </c>
      <c r="L24" s="130">
        <f t="shared" si="0"/>
        <v>0</v>
      </c>
      <c r="M24" s="130">
        <f t="shared" si="0"/>
        <v>0</v>
      </c>
      <c r="N24" s="130">
        <f t="shared" si="0"/>
        <v>0</v>
      </c>
      <c r="O24" s="130">
        <f t="shared" si="0"/>
        <v>0</v>
      </c>
      <c r="P24" s="130">
        <f t="shared" si="0"/>
        <v>0</v>
      </c>
      <c r="Q24" s="130">
        <f t="shared" si="0"/>
        <v>0</v>
      </c>
      <c r="R24" s="130">
        <f t="shared" si="0"/>
        <v>0</v>
      </c>
      <c r="S24" s="130">
        <f t="shared" si="0"/>
        <v>0</v>
      </c>
      <c r="T24" s="130">
        <f t="shared" si="0"/>
        <v>0</v>
      </c>
      <c r="U24" s="130">
        <f t="shared" si="0"/>
        <v>0</v>
      </c>
      <c r="V24" s="130">
        <f t="shared" si="0"/>
        <v>0</v>
      </c>
      <c r="W24" s="130">
        <f t="shared" si="0"/>
        <v>534787800</v>
      </c>
      <c r="X24" s="131">
        <f>+'24-02-010 Ind. Proy'!AI191</f>
        <v>0.3</v>
      </c>
      <c r="Y24" s="131">
        <f>'24-02-010 Ind. Proy'!AJ191</f>
        <v>1</v>
      </c>
    </row>
    <row r="25" spans="1: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2:Y2"/>
    <mergeCell ref="A3:Y3"/>
    <mergeCell ref="A4:Y4"/>
    <mergeCell ref="A5:Y5"/>
    <mergeCell ref="A1:Y1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AR208"/>
  <sheetViews>
    <sheetView zoomScaleNormal="100" workbookViewId="0">
      <pane xSplit="5" ySplit="7" topLeftCell="F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C189" sqref="C189"/>
    </sheetView>
  </sheetViews>
  <sheetFormatPr baseColWidth="10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hidden="1" customWidth="1"/>
    <col min="13" max="13" width="10.42578125" style="16" customWidth="1"/>
    <col min="14" max="14" width="9.140625" style="16" customWidth="1"/>
    <col min="15" max="15" width="13" style="16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165" t="s">
        <v>158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</row>
    <row r="2" spans="1:44" s="12" customFormat="1" ht="16.5" customHeight="1">
      <c r="A2" s="166" t="s">
        <v>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</row>
    <row r="3" spans="1:44" s="12" customFormat="1" ht="16.5" customHeight="1">
      <c r="A3" s="167" t="str">
        <f>'24-01-025 Ind. Proy'!A3:AJ3</f>
        <v>EJECUCIÓN AL 31 DE MARZO DE 2017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1:44" s="12" customFormat="1" ht="16.5" customHeight="1">
      <c r="A4" s="168" t="s">
        <v>1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:44" ht="17.25" customHeight="1">
      <c r="A5" s="169" t="s">
        <v>95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08"/>
      <c r="W5" s="108"/>
      <c r="X5" s="108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3"/>
      <c r="AJ5" s="134"/>
    </row>
    <row r="6" spans="1:44" s="72" customFormat="1">
      <c r="A6" s="153" t="s">
        <v>2</v>
      </c>
      <c r="B6" s="155" t="s">
        <v>78</v>
      </c>
      <c r="C6" s="110" t="s">
        <v>3</v>
      </c>
      <c r="D6" s="155" t="s">
        <v>4</v>
      </c>
      <c r="E6" s="153" t="s">
        <v>5</v>
      </c>
      <c r="F6" s="155" t="s">
        <v>6</v>
      </c>
      <c r="G6" s="153" t="s">
        <v>7</v>
      </c>
      <c r="H6" s="153" t="s">
        <v>8</v>
      </c>
      <c r="I6" s="153"/>
      <c r="J6" s="158" t="s">
        <v>9</v>
      </c>
      <c r="K6" s="158" t="s">
        <v>10</v>
      </c>
      <c r="L6" s="153" t="s">
        <v>11</v>
      </c>
      <c r="M6" s="162" t="s">
        <v>12</v>
      </c>
      <c r="N6" s="163"/>
      <c r="O6" s="164"/>
      <c r="P6" s="153" t="s">
        <v>13</v>
      </c>
      <c r="Q6" s="155" t="s">
        <v>14</v>
      </c>
      <c r="R6" s="157" t="s">
        <v>15</v>
      </c>
      <c r="S6" s="157"/>
      <c r="T6" s="157"/>
      <c r="U6" s="158" t="s">
        <v>16</v>
      </c>
      <c r="V6" s="157" t="s">
        <v>15</v>
      </c>
      <c r="W6" s="157"/>
      <c r="X6" s="157"/>
      <c r="Y6" s="158" t="s">
        <v>17</v>
      </c>
      <c r="Z6" s="157" t="s">
        <v>15</v>
      </c>
      <c r="AA6" s="157"/>
      <c r="AB6" s="157"/>
      <c r="AC6" s="158" t="s">
        <v>18</v>
      </c>
      <c r="AD6" s="157" t="s">
        <v>15</v>
      </c>
      <c r="AE6" s="157"/>
      <c r="AF6" s="157"/>
      <c r="AG6" s="158" t="s">
        <v>19</v>
      </c>
      <c r="AH6" s="158" t="s">
        <v>20</v>
      </c>
      <c r="AI6" s="154" t="s">
        <v>21</v>
      </c>
      <c r="AJ6" s="154"/>
      <c r="AK6" s="12"/>
      <c r="AL6" s="12"/>
      <c r="AM6" s="12"/>
      <c r="AN6" s="12"/>
      <c r="AO6" s="12"/>
      <c r="AP6" s="12"/>
      <c r="AQ6" s="12"/>
      <c r="AR6" s="12"/>
    </row>
    <row r="7" spans="1:44" s="72" customFormat="1" ht="25.5">
      <c r="A7" s="153"/>
      <c r="B7" s="156"/>
      <c r="C7" s="110" t="s">
        <v>22</v>
      </c>
      <c r="D7" s="156"/>
      <c r="E7" s="153"/>
      <c r="F7" s="156"/>
      <c r="G7" s="153"/>
      <c r="H7" s="111" t="s">
        <v>23</v>
      </c>
      <c r="I7" s="111" t="s">
        <v>24</v>
      </c>
      <c r="J7" s="159"/>
      <c r="K7" s="159"/>
      <c r="L7" s="153"/>
      <c r="M7" s="112" t="s">
        <v>25</v>
      </c>
      <c r="N7" s="112" t="s">
        <v>26</v>
      </c>
      <c r="O7" s="112" t="s">
        <v>27</v>
      </c>
      <c r="P7" s="153"/>
      <c r="Q7" s="156"/>
      <c r="R7" s="112" t="s">
        <v>28</v>
      </c>
      <c r="S7" s="112" t="s">
        <v>29</v>
      </c>
      <c r="T7" s="112" t="s">
        <v>30</v>
      </c>
      <c r="U7" s="159"/>
      <c r="V7" s="112" t="s">
        <v>31</v>
      </c>
      <c r="W7" s="112" t="s">
        <v>32</v>
      </c>
      <c r="X7" s="112" t="s">
        <v>33</v>
      </c>
      <c r="Y7" s="159"/>
      <c r="Z7" s="112" t="s">
        <v>34</v>
      </c>
      <c r="AA7" s="112" t="s">
        <v>35</v>
      </c>
      <c r="AB7" s="112" t="s">
        <v>36</v>
      </c>
      <c r="AC7" s="159"/>
      <c r="AD7" s="112" t="s">
        <v>37</v>
      </c>
      <c r="AE7" s="112" t="s">
        <v>38</v>
      </c>
      <c r="AF7" s="112" t="s">
        <v>39</v>
      </c>
      <c r="AG7" s="159"/>
      <c r="AH7" s="159"/>
      <c r="AI7" s="113" t="s">
        <v>40</v>
      </c>
      <c r="AJ7" s="113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>
      <c r="A8" s="179" t="s">
        <v>42</v>
      </c>
      <c r="B8" s="180"/>
      <c r="C8" s="180"/>
      <c r="D8" s="180"/>
      <c r="E8" s="181"/>
      <c r="F8" s="17"/>
      <c r="G8" s="18"/>
      <c r="H8" s="19"/>
      <c r="I8" s="19"/>
      <c r="J8" s="7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>
      <c r="A9" s="25">
        <v>1</v>
      </c>
      <c r="B9" s="26"/>
      <c r="C9" s="27"/>
      <c r="D9" s="28"/>
      <c r="E9" s="29"/>
      <c r="F9" s="29"/>
      <c r="G9" s="29"/>
      <c r="H9" s="28"/>
      <c r="I9" s="28"/>
      <c r="J9" s="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 t="str">
        <f t="shared" ref="AJ9:AJ18" si="1">IF(ISERROR(AH9/$AH$191),"-",AH9/$AH$191)</f>
        <v>-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 t="str">
        <f t="shared" si="1"/>
        <v>-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 t="str">
        <f t="shared" si="1"/>
        <v>-</v>
      </c>
    </row>
    <row r="12" spans="1:44" ht="12.75" hidden="1" customHeight="1" outlineLevel="1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 t="str">
        <f t="shared" si="1"/>
        <v>-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 t="str">
        <f t="shared" si="1"/>
        <v>-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 t="str">
        <f t="shared" si="1"/>
        <v>-</v>
      </c>
    </row>
    <row r="15" spans="1:44" ht="12.75" hidden="1" customHeight="1" outlineLevel="1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 t="str">
        <f t="shared" si="1"/>
        <v>-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 t="str">
        <f t="shared" si="1"/>
        <v>-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 t="str">
        <f t="shared" si="1"/>
        <v>-</v>
      </c>
    </row>
    <row r="18" spans="1:44" ht="12.75" hidden="1" customHeight="1" outlineLevel="1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 t="str">
        <f t="shared" si="1"/>
        <v>-</v>
      </c>
      <c r="AK18" s="12"/>
      <c r="AL18" s="12"/>
      <c r="AM18" s="12"/>
      <c r="AN18" s="12"/>
      <c r="AO18" s="12"/>
      <c r="AP18" s="12"/>
      <c r="AQ18" s="12"/>
      <c r="AR18" s="12"/>
    </row>
    <row r="19" spans="1:44" s="75" customFormat="1" ht="12.75" hidden="1" customHeight="1" collapsed="1">
      <c r="A19" s="175" t="s">
        <v>43</v>
      </c>
      <c r="B19" s="176"/>
      <c r="C19" s="177"/>
      <c r="D19" s="177"/>
      <c r="E19" s="177"/>
      <c r="F19" s="177"/>
      <c r="G19" s="177"/>
      <c r="H19" s="177"/>
      <c r="I19" s="178"/>
      <c r="J19" s="70">
        <f>SUM(J9:J18)</f>
        <v>0</v>
      </c>
      <c r="K19" s="70">
        <f>SUM(K9:K18)</f>
        <v>0</v>
      </c>
      <c r="L19" s="80"/>
      <c r="M19" s="70">
        <f>SUM(M9:M18)</f>
        <v>0</v>
      </c>
      <c r="N19" s="70">
        <f>SUM(N9:N18)</f>
        <v>0</v>
      </c>
      <c r="O19" s="70">
        <f>SUM(O9:O18)</f>
        <v>0</v>
      </c>
      <c r="P19" s="73"/>
      <c r="Q19" s="81"/>
      <c r="R19" s="70">
        <f t="shared" ref="R19:AH19" si="7">SUM(R9:R18)</f>
        <v>0</v>
      </c>
      <c r="S19" s="70">
        <f t="shared" si="7"/>
        <v>0</v>
      </c>
      <c r="T19" s="70">
        <f t="shared" si="7"/>
        <v>0</v>
      </c>
      <c r="U19" s="70">
        <f>SUM(U9:U18)</f>
        <v>0</v>
      </c>
      <c r="V19" s="70">
        <f t="shared" si="7"/>
        <v>0</v>
      </c>
      <c r="W19" s="70">
        <f t="shared" si="7"/>
        <v>0</v>
      </c>
      <c r="X19" s="70">
        <f t="shared" si="7"/>
        <v>0</v>
      </c>
      <c r="Y19" s="70">
        <f t="shared" si="7"/>
        <v>0</v>
      </c>
      <c r="Z19" s="70">
        <f t="shared" si="7"/>
        <v>0</v>
      </c>
      <c r="AA19" s="70">
        <f t="shared" si="7"/>
        <v>0</v>
      </c>
      <c r="AB19" s="70">
        <f t="shared" si="7"/>
        <v>0</v>
      </c>
      <c r="AC19" s="70">
        <f t="shared" si="7"/>
        <v>0</v>
      </c>
      <c r="AD19" s="70">
        <f t="shared" si="7"/>
        <v>0</v>
      </c>
      <c r="AE19" s="70">
        <f t="shared" si="7"/>
        <v>0</v>
      </c>
      <c r="AF19" s="70">
        <f t="shared" si="7"/>
        <v>0</v>
      </c>
      <c r="AG19" s="70">
        <f t="shared" si="7"/>
        <v>0</v>
      </c>
      <c r="AH19" s="70">
        <f t="shared" si="7"/>
        <v>0</v>
      </c>
      <c r="AI19" s="74">
        <f>IF(ISERROR(AH19/J19),0,AH19/J19)</f>
        <v>0</v>
      </c>
      <c r="AJ19" s="74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>
      <c r="A20" s="182" t="s">
        <v>44</v>
      </c>
      <c r="B20" s="183"/>
      <c r="C20" s="183"/>
      <c r="D20" s="183"/>
      <c r="E20" s="184"/>
      <c r="F20" s="17"/>
      <c r="G20" s="18"/>
      <c r="H20" s="19"/>
      <c r="I20" s="19"/>
      <c r="J20" s="7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 t="str">
        <f t="shared" ref="AJ21:AJ30" si="9">IF(ISERROR(AH21/$AH$191),"-",AH21/$AH$191)</f>
        <v>-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 t="str">
        <f t="shared" si="9"/>
        <v>-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 t="str">
        <f t="shared" si="9"/>
        <v>-</v>
      </c>
    </row>
    <row r="24" spans="1:44" ht="12.75" hidden="1" customHeight="1" outlineLevel="1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 t="str">
        <f t="shared" si="9"/>
        <v>-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 t="str">
        <f t="shared" si="9"/>
        <v>-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 t="str">
        <f t="shared" si="9"/>
        <v>-</v>
      </c>
    </row>
    <row r="27" spans="1:44" ht="12.75" hidden="1" customHeight="1" outlineLevel="1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 t="str">
        <f t="shared" si="9"/>
        <v>-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 t="str">
        <f t="shared" si="9"/>
        <v>-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 t="str">
        <f t="shared" si="9"/>
        <v>-</v>
      </c>
    </row>
    <row r="30" spans="1:44" ht="12.75" hidden="1" customHeight="1" outlineLevel="1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 t="str">
        <f t="shared" si="9"/>
        <v>-</v>
      </c>
      <c r="AK30" s="12"/>
      <c r="AL30" s="12"/>
      <c r="AM30" s="12"/>
      <c r="AN30" s="12"/>
      <c r="AO30" s="12"/>
      <c r="AP30" s="12"/>
      <c r="AQ30" s="12"/>
      <c r="AR30" s="12"/>
    </row>
    <row r="31" spans="1:44" s="75" customFormat="1" ht="12.75" hidden="1" customHeight="1" collapsed="1">
      <c r="A31" s="175" t="s">
        <v>45</v>
      </c>
      <c r="B31" s="176"/>
      <c r="C31" s="177"/>
      <c r="D31" s="177"/>
      <c r="E31" s="177"/>
      <c r="F31" s="177"/>
      <c r="G31" s="177"/>
      <c r="H31" s="177"/>
      <c r="I31" s="178"/>
      <c r="J31" s="70">
        <f>SUM(J21:J30)</f>
        <v>0</v>
      </c>
      <c r="K31" s="70">
        <f>SUM(K21:K30)</f>
        <v>0</v>
      </c>
      <c r="L31" s="80"/>
      <c r="M31" s="70">
        <f>SUM(M21:M30)</f>
        <v>0</v>
      </c>
      <c r="N31" s="70">
        <f>SUM(N21:N30)</f>
        <v>0</v>
      </c>
      <c r="O31" s="70">
        <f>SUM(O21:O30)</f>
        <v>0</v>
      </c>
      <c r="P31" s="73"/>
      <c r="Q31" s="81"/>
      <c r="R31" s="70">
        <f t="shared" ref="R31:AH31" si="15">SUM(R21:R30)</f>
        <v>0</v>
      </c>
      <c r="S31" s="70">
        <f t="shared" si="15"/>
        <v>0</v>
      </c>
      <c r="T31" s="70">
        <f t="shared" si="15"/>
        <v>0</v>
      </c>
      <c r="U31" s="70">
        <f t="shared" si="15"/>
        <v>0</v>
      </c>
      <c r="V31" s="70">
        <f t="shared" si="15"/>
        <v>0</v>
      </c>
      <c r="W31" s="70">
        <f t="shared" si="15"/>
        <v>0</v>
      </c>
      <c r="X31" s="70">
        <f t="shared" si="15"/>
        <v>0</v>
      </c>
      <c r="Y31" s="70">
        <f t="shared" si="15"/>
        <v>0</v>
      </c>
      <c r="Z31" s="70">
        <f t="shared" si="15"/>
        <v>0</v>
      </c>
      <c r="AA31" s="70">
        <f t="shared" si="15"/>
        <v>0</v>
      </c>
      <c r="AB31" s="70">
        <f t="shared" si="15"/>
        <v>0</v>
      </c>
      <c r="AC31" s="70">
        <f t="shared" si="15"/>
        <v>0</v>
      </c>
      <c r="AD31" s="70">
        <f t="shared" si="15"/>
        <v>0</v>
      </c>
      <c r="AE31" s="70">
        <f t="shared" si="15"/>
        <v>0</v>
      </c>
      <c r="AF31" s="70">
        <f t="shared" si="15"/>
        <v>0</v>
      </c>
      <c r="AG31" s="70">
        <f t="shared" si="15"/>
        <v>0</v>
      </c>
      <c r="AH31" s="70">
        <f t="shared" si="15"/>
        <v>0</v>
      </c>
      <c r="AI31" s="74">
        <f>IF(ISERROR(AH31/J31),0,AH31/J31)</f>
        <v>0</v>
      </c>
      <c r="AJ31" s="74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>
      <c r="A32" s="182" t="s">
        <v>46</v>
      </c>
      <c r="B32" s="183"/>
      <c r="C32" s="183"/>
      <c r="D32" s="183"/>
      <c r="E32" s="184"/>
      <c r="F32" s="17"/>
      <c r="G32" s="18"/>
      <c r="H32" s="19"/>
      <c r="I32" s="19"/>
      <c r="J32" s="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 t="str">
        <f t="shared" ref="AJ33:AJ42" si="17">IF(ISERROR(AH33/$AH$191),"-",AH33/$AH$191)</f>
        <v>-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 t="str">
        <f t="shared" si="17"/>
        <v>-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 t="str">
        <f t="shared" si="17"/>
        <v>-</v>
      </c>
    </row>
    <row r="36" spans="1:44" ht="12.75" hidden="1" customHeight="1" outlineLevel="1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 t="str">
        <f t="shared" si="17"/>
        <v>-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 t="str">
        <f t="shared" si="17"/>
        <v>-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 t="str">
        <f t="shared" si="17"/>
        <v>-</v>
      </c>
    </row>
    <row r="39" spans="1:44" ht="12.75" hidden="1" customHeight="1" outlineLevel="1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 t="str">
        <f t="shared" si="17"/>
        <v>-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 t="str">
        <f t="shared" si="17"/>
        <v>-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 t="str">
        <f t="shared" si="17"/>
        <v>-</v>
      </c>
    </row>
    <row r="42" spans="1:44" ht="12.75" hidden="1" customHeight="1" outlineLevel="1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 t="str">
        <f t="shared" si="17"/>
        <v>-</v>
      </c>
      <c r="AK42" s="12"/>
      <c r="AL42" s="12"/>
      <c r="AM42" s="12"/>
      <c r="AN42" s="12"/>
      <c r="AO42" s="12"/>
      <c r="AP42" s="12"/>
      <c r="AQ42" s="12"/>
      <c r="AR42" s="12"/>
    </row>
    <row r="43" spans="1:44" s="75" customFormat="1" ht="12.75" hidden="1" customHeight="1" collapsed="1">
      <c r="A43" s="175" t="s">
        <v>47</v>
      </c>
      <c r="B43" s="176"/>
      <c r="C43" s="177"/>
      <c r="D43" s="177"/>
      <c r="E43" s="177"/>
      <c r="F43" s="177"/>
      <c r="G43" s="177"/>
      <c r="H43" s="177"/>
      <c r="I43" s="178"/>
      <c r="J43" s="70">
        <f>SUM(J33:J42)</f>
        <v>0</v>
      </c>
      <c r="K43" s="70">
        <f>SUM(K33:K42)</f>
        <v>0</v>
      </c>
      <c r="L43" s="80"/>
      <c r="M43" s="70">
        <f>SUM(M33:M42)</f>
        <v>0</v>
      </c>
      <c r="N43" s="70">
        <f>SUM(N33:N42)</f>
        <v>0</v>
      </c>
      <c r="O43" s="70">
        <f>SUM(O33:O42)</f>
        <v>0</v>
      </c>
      <c r="P43" s="73"/>
      <c r="Q43" s="81"/>
      <c r="R43" s="70">
        <f t="shared" ref="R43:AH43" si="23">SUM(R33:R42)</f>
        <v>0</v>
      </c>
      <c r="S43" s="70">
        <f t="shared" si="23"/>
        <v>0</v>
      </c>
      <c r="T43" s="70">
        <f t="shared" si="23"/>
        <v>0</v>
      </c>
      <c r="U43" s="70">
        <f t="shared" si="23"/>
        <v>0</v>
      </c>
      <c r="V43" s="70">
        <f t="shared" si="23"/>
        <v>0</v>
      </c>
      <c r="W43" s="70">
        <f t="shared" si="23"/>
        <v>0</v>
      </c>
      <c r="X43" s="70">
        <f t="shared" si="23"/>
        <v>0</v>
      </c>
      <c r="Y43" s="70">
        <f t="shared" si="23"/>
        <v>0</v>
      </c>
      <c r="Z43" s="70">
        <f t="shared" si="23"/>
        <v>0</v>
      </c>
      <c r="AA43" s="70">
        <f t="shared" si="23"/>
        <v>0</v>
      </c>
      <c r="AB43" s="70">
        <f t="shared" si="23"/>
        <v>0</v>
      </c>
      <c r="AC43" s="70">
        <f t="shared" si="23"/>
        <v>0</v>
      </c>
      <c r="AD43" s="70">
        <f t="shared" si="23"/>
        <v>0</v>
      </c>
      <c r="AE43" s="70">
        <f t="shared" si="23"/>
        <v>0</v>
      </c>
      <c r="AF43" s="70">
        <f t="shared" si="23"/>
        <v>0</v>
      </c>
      <c r="AG43" s="70">
        <f t="shared" si="23"/>
        <v>0</v>
      </c>
      <c r="AH43" s="70">
        <f t="shared" si="23"/>
        <v>0</v>
      </c>
      <c r="AI43" s="74">
        <f>IF(ISERROR(AH43/J43),0,AH43/J43)</f>
        <v>0</v>
      </c>
      <c r="AJ43" s="74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>
      <c r="A44" s="182" t="s">
        <v>48</v>
      </c>
      <c r="B44" s="183"/>
      <c r="C44" s="183"/>
      <c r="D44" s="183"/>
      <c r="E44" s="184"/>
      <c r="F44" s="17"/>
      <c r="G44" s="18"/>
      <c r="H44" s="19"/>
      <c r="I44" s="19"/>
      <c r="J44" s="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 t="str">
        <f t="shared" ref="AJ45:AJ54" si="25">IF(ISERROR(AH45/$AH$191),"-",AH45/$AH$191)</f>
        <v>-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 t="str">
        <f t="shared" si="25"/>
        <v>-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 t="str">
        <f t="shared" si="25"/>
        <v>-</v>
      </c>
    </row>
    <row r="48" spans="1:44" ht="12.75" hidden="1" customHeight="1" outlineLevel="1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 t="str">
        <f t="shared" si="25"/>
        <v>-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 t="str">
        <f t="shared" si="25"/>
        <v>-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 t="str">
        <f t="shared" si="25"/>
        <v>-</v>
      </c>
    </row>
    <row r="51" spans="1:44" ht="12.75" hidden="1" customHeight="1" outlineLevel="1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 t="str">
        <f t="shared" si="25"/>
        <v>-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 t="str">
        <f t="shared" si="25"/>
        <v>-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 t="str">
        <f t="shared" si="25"/>
        <v>-</v>
      </c>
    </row>
    <row r="54" spans="1:44" ht="12.75" hidden="1" customHeight="1" outlineLevel="1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 t="str">
        <f t="shared" si="25"/>
        <v>-</v>
      </c>
      <c r="AK54" s="12"/>
      <c r="AL54" s="12"/>
      <c r="AM54" s="12"/>
      <c r="AN54" s="12"/>
      <c r="AO54" s="12"/>
      <c r="AP54" s="12"/>
      <c r="AQ54" s="12"/>
      <c r="AR54" s="12"/>
    </row>
    <row r="55" spans="1:44" s="75" customFormat="1" ht="12.75" hidden="1" customHeight="1" collapsed="1">
      <c r="A55" s="175" t="s">
        <v>49</v>
      </c>
      <c r="B55" s="176"/>
      <c r="C55" s="177"/>
      <c r="D55" s="177"/>
      <c r="E55" s="177"/>
      <c r="F55" s="177"/>
      <c r="G55" s="177"/>
      <c r="H55" s="177"/>
      <c r="I55" s="178"/>
      <c r="J55" s="70">
        <f>SUM(J45:J54)</f>
        <v>0</v>
      </c>
      <c r="K55" s="70">
        <f>SUM(K45:K54)</f>
        <v>0</v>
      </c>
      <c r="L55" s="80"/>
      <c r="M55" s="70">
        <f>SUM(M45:M54)</f>
        <v>0</v>
      </c>
      <c r="N55" s="70">
        <f>SUM(N45:N54)</f>
        <v>0</v>
      </c>
      <c r="O55" s="70">
        <f>SUM(O45:O54)</f>
        <v>0</v>
      </c>
      <c r="P55" s="73"/>
      <c r="Q55" s="81"/>
      <c r="R55" s="70">
        <f t="shared" ref="R55:AH55" si="31">SUM(R45:R54)</f>
        <v>0</v>
      </c>
      <c r="S55" s="70">
        <f t="shared" si="31"/>
        <v>0</v>
      </c>
      <c r="T55" s="70">
        <f t="shared" si="31"/>
        <v>0</v>
      </c>
      <c r="U55" s="70">
        <f t="shared" si="31"/>
        <v>0</v>
      </c>
      <c r="V55" s="70">
        <f t="shared" si="31"/>
        <v>0</v>
      </c>
      <c r="W55" s="70">
        <f t="shared" si="31"/>
        <v>0</v>
      </c>
      <c r="X55" s="70">
        <f t="shared" si="31"/>
        <v>0</v>
      </c>
      <c r="Y55" s="70">
        <f t="shared" si="31"/>
        <v>0</v>
      </c>
      <c r="Z55" s="70">
        <f t="shared" si="31"/>
        <v>0</v>
      </c>
      <c r="AA55" s="70">
        <f t="shared" si="31"/>
        <v>0</v>
      </c>
      <c r="AB55" s="70">
        <f t="shared" si="31"/>
        <v>0</v>
      </c>
      <c r="AC55" s="70">
        <f t="shared" si="31"/>
        <v>0</v>
      </c>
      <c r="AD55" s="70">
        <f t="shared" si="31"/>
        <v>0</v>
      </c>
      <c r="AE55" s="70">
        <f t="shared" si="31"/>
        <v>0</v>
      </c>
      <c r="AF55" s="70">
        <f t="shared" si="31"/>
        <v>0</v>
      </c>
      <c r="AG55" s="70">
        <f t="shared" si="31"/>
        <v>0</v>
      </c>
      <c r="AH55" s="70">
        <f t="shared" si="31"/>
        <v>0</v>
      </c>
      <c r="AI55" s="74">
        <f>IF(ISERROR(AH55/J55),0,AH55/J55)</f>
        <v>0</v>
      </c>
      <c r="AJ55" s="74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>
      <c r="A56" s="182" t="s">
        <v>50</v>
      </c>
      <c r="B56" s="183"/>
      <c r="C56" s="183"/>
      <c r="D56" s="183"/>
      <c r="E56" s="184"/>
      <c r="F56" s="17"/>
      <c r="G56" s="18"/>
      <c r="H56" s="19"/>
      <c r="I56" s="19"/>
      <c r="J56" s="7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6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 t="str">
        <f t="shared" ref="AJ57:AJ66" si="33">IF(ISERROR(AH57/$AH$191),"-",AH57/$AH$191)</f>
        <v>-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6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 t="str">
        <f t="shared" si="33"/>
        <v>-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 t="str">
        <f t="shared" si="33"/>
        <v>-</v>
      </c>
    </row>
    <row r="60" spans="1:44" ht="12.75" hidden="1" customHeight="1" outlineLevel="1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 t="str">
        <f t="shared" si="33"/>
        <v>-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 t="str">
        <f t="shared" si="33"/>
        <v>-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 t="str">
        <f t="shared" si="33"/>
        <v>-</v>
      </c>
    </row>
    <row r="63" spans="1:44" ht="12.75" hidden="1" customHeight="1" outlineLevel="1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 t="str">
        <f t="shared" si="33"/>
        <v>-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 t="str">
        <f t="shared" si="33"/>
        <v>-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 t="str">
        <f t="shared" si="33"/>
        <v>-</v>
      </c>
    </row>
    <row r="66" spans="1:44" ht="12.75" hidden="1" customHeight="1" outlineLevel="1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 t="str">
        <f t="shared" si="33"/>
        <v>-</v>
      </c>
      <c r="AK66" s="12"/>
      <c r="AL66" s="12"/>
      <c r="AM66" s="12"/>
      <c r="AN66" s="12"/>
      <c r="AO66" s="12"/>
      <c r="AP66" s="12"/>
      <c r="AQ66" s="12"/>
      <c r="AR66" s="12"/>
    </row>
    <row r="67" spans="1:44" s="75" customFormat="1" ht="12.75" hidden="1" customHeight="1" collapsed="1">
      <c r="A67" s="175" t="s">
        <v>51</v>
      </c>
      <c r="B67" s="176"/>
      <c r="C67" s="177"/>
      <c r="D67" s="177"/>
      <c r="E67" s="177"/>
      <c r="F67" s="177"/>
      <c r="G67" s="177"/>
      <c r="H67" s="177"/>
      <c r="I67" s="178"/>
      <c r="J67" s="70">
        <f>SUM(J57:J66)</f>
        <v>0</v>
      </c>
      <c r="K67" s="70">
        <f>SUM(K57:K66)</f>
        <v>0</v>
      </c>
      <c r="L67" s="80"/>
      <c r="M67" s="70">
        <f>SUM(M57:M66)</f>
        <v>0</v>
      </c>
      <c r="N67" s="70">
        <f>SUM(N57:N66)</f>
        <v>0</v>
      </c>
      <c r="O67" s="70">
        <f>SUM(O57:O66)</f>
        <v>0</v>
      </c>
      <c r="P67" s="73"/>
      <c r="Q67" s="81"/>
      <c r="R67" s="70">
        <f t="shared" ref="R67:AH67" si="39">SUM(R57:R66)</f>
        <v>0</v>
      </c>
      <c r="S67" s="70">
        <f t="shared" si="39"/>
        <v>0</v>
      </c>
      <c r="T67" s="70">
        <f t="shared" si="39"/>
        <v>0</v>
      </c>
      <c r="U67" s="70">
        <f t="shared" si="39"/>
        <v>0</v>
      </c>
      <c r="V67" s="70">
        <f t="shared" si="39"/>
        <v>0</v>
      </c>
      <c r="W67" s="70">
        <f t="shared" si="39"/>
        <v>0</v>
      </c>
      <c r="X67" s="70">
        <f t="shared" si="39"/>
        <v>0</v>
      </c>
      <c r="Y67" s="70">
        <f t="shared" si="39"/>
        <v>0</v>
      </c>
      <c r="Z67" s="70">
        <f t="shared" si="39"/>
        <v>0</v>
      </c>
      <c r="AA67" s="70">
        <f t="shared" si="39"/>
        <v>0</v>
      </c>
      <c r="AB67" s="70">
        <f t="shared" si="39"/>
        <v>0</v>
      </c>
      <c r="AC67" s="70">
        <f t="shared" si="39"/>
        <v>0</v>
      </c>
      <c r="AD67" s="70">
        <f t="shared" si="39"/>
        <v>0</v>
      </c>
      <c r="AE67" s="70">
        <f t="shared" si="39"/>
        <v>0</v>
      </c>
      <c r="AF67" s="70">
        <f t="shared" si="39"/>
        <v>0</v>
      </c>
      <c r="AG67" s="70">
        <f t="shared" si="39"/>
        <v>0</v>
      </c>
      <c r="AH67" s="70">
        <f t="shared" si="39"/>
        <v>0</v>
      </c>
      <c r="AI67" s="74">
        <f>IF(ISERROR(AH67/J67),0,AH67/J67)</f>
        <v>0</v>
      </c>
      <c r="AJ67" s="74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>
      <c r="A68" s="182" t="s">
        <v>52</v>
      </c>
      <c r="B68" s="183"/>
      <c r="C68" s="183"/>
      <c r="D68" s="183"/>
      <c r="E68" s="184"/>
      <c r="F68" s="17"/>
      <c r="G68" s="18"/>
      <c r="H68" s="19"/>
      <c r="I68" s="19"/>
      <c r="J68" s="7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 t="str">
        <f t="shared" ref="AJ69:AJ78" si="41">IF(ISERROR(AH69/$AH$191),"-",AH69/$AH$191)</f>
        <v>-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 t="str">
        <f t="shared" si="41"/>
        <v>-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 t="str">
        <f t="shared" si="41"/>
        <v>-</v>
      </c>
    </row>
    <row r="72" spans="1:44" ht="12.75" hidden="1" customHeight="1" outlineLevel="1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 t="str">
        <f t="shared" si="41"/>
        <v>-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 t="str">
        <f t="shared" si="41"/>
        <v>-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 t="str">
        <f t="shared" si="41"/>
        <v>-</v>
      </c>
    </row>
    <row r="75" spans="1:44" ht="12.75" hidden="1" customHeight="1" outlineLevel="1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 t="str">
        <f t="shared" si="41"/>
        <v>-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 t="str">
        <f t="shared" si="41"/>
        <v>-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 t="str">
        <f t="shared" si="41"/>
        <v>-</v>
      </c>
    </row>
    <row r="78" spans="1:44" ht="12.75" hidden="1" customHeight="1" outlineLevel="1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 t="str">
        <f t="shared" si="41"/>
        <v>-</v>
      </c>
      <c r="AK78" s="12"/>
      <c r="AL78" s="12"/>
      <c r="AM78" s="12"/>
      <c r="AN78" s="12"/>
      <c r="AO78" s="12"/>
      <c r="AP78" s="12"/>
      <c r="AQ78" s="12"/>
      <c r="AR78" s="12"/>
    </row>
    <row r="79" spans="1:44" s="75" customFormat="1" ht="12.75" hidden="1" customHeight="1" collapsed="1">
      <c r="A79" s="175" t="s">
        <v>53</v>
      </c>
      <c r="B79" s="176"/>
      <c r="C79" s="177"/>
      <c r="D79" s="177"/>
      <c r="E79" s="177"/>
      <c r="F79" s="177"/>
      <c r="G79" s="177"/>
      <c r="H79" s="177"/>
      <c r="I79" s="178"/>
      <c r="J79" s="70">
        <f>SUM(J69:J78)</f>
        <v>0</v>
      </c>
      <c r="K79" s="70">
        <f>SUM(K69:K78)</f>
        <v>0</v>
      </c>
      <c r="L79" s="80"/>
      <c r="M79" s="70">
        <f>SUM(M69:M78)</f>
        <v>0</v>
      </c>
      <c r="N79" s="70">
        <f>SUM(N69:N78)</f>
        <v>0</v>
      </c>
      <c r="O79" s="70">
        <f>SUM(O69:O78)</f>
        <v>0</v>
      </c>
      <c r="P79" s="73"/>
      <c r="Q79" s="81"/>
      <c r="R79" s="70">
        <f t="shared" ref="R79:AH79" si="47">SUM(R69:R78)</f>
        <v>0</v>
      </c>
      <c r="S79" s="70">
        <f t="shared" si="47"/>
        <v>0</v>
      </c>
      <c r="T79" s="70">
        <f t="shared" si="47"/>
        <v>0</v>
      </c>
      <c r="U79" s="70">
        <f t="shared" si="47"/>
        <v>0</v>
      </c>
      <c r="V79" s="70">
        <f t="shared" si="47"/>
        <v>0</v>
      </c>
      <c r="W79" s="70">
        <f t="shared" si="47"/>
        <v>0</v>
      </c>
      <c r="X79" s="70">
        <f t="shared" si="47"/>
        <v>0</v>
      </c>
      <c r="Y79" s="70">
        <f t="shared" si="47"/>
        <v>0</v>
      </c>
      <c r="Z79" s="70">
        <f t="shared" si="47"/>
        <v>0</v>
      </c>
      <c r="AA79" s="70">
        <f t="shared" si="47"/>
        <v>0</v>
      </c>
      <c r="AB79" s="70">
        <f t="shared" si="47"/>
        <v>0</v>
      </c>
      <c r="AC79" s="70">
        <f t="shared" si="47"/>
        <v>0</v>
      </c>
      <c r="AD79" s="70">
        <f t="shared" si="47"/>
        <v>0</v>
      </c>
      <c r="AE79" s="70">
        <f t="shared" si="47"/>
        <v>0</v>
      </c>
      <c r="AF79" s="70">
        <f t="shared" si="47"/>
        <v>0</v>
      </c>
      <c r="AG79" s="70">
        <f t="shared" si="47"/>
        <v>0</v>
      </c>
      <c r="AH79" s="70">
        <f t="shared" si="47"/>
        <v>0</v>
      </c>
      <c r="AI79" s="74">
        <f>IF(ISERROR(AH79/J79),0,AH79/J79)</f>
        <v>0</v>
      </c>
      <c r="AJ79" s="74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>
      <c r="A80" s="182" t="s">
        <v>54</v>
      </c>
      <c r="B80" s="183"/>
      <c r="C80" s="183"/>
      <c r="D80" s="183"/>
      <c r="E80" s="184"/>
      <c r="F80" s="17"/>
      <c r="G80" s="18"/>
      <c r="H80" s="19"/>
      <c r="I80" s="19"/>
      <c r="J80" s="7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 t="str">
        <f t="shared" ref="AJ81:AJ90" si="49">IF(ISERROR(AH81/$AH$191),"-",AH81/$AH$191)</f>
        <v>-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 t="str">
        <f t="shared" si="49"/>
        <v>-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 t="str">
        <f t="shared" si="49"/>
        <v>-</v>
      </c>
    </row>
    <row r="84" spans="1:44" ht="12.75" hidden="1" customHeight="1" outlineLevel="1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 t="str">
        <f t="shared" si="49"/>
        <v>-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 t="str">
        <f t="shared" si="49"/>
        <v>-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 t="str">
        <f t="shared" si="49"/>
        <v>-</v>
      </c>
    </row>
    <row r="87" spans="1:44" ht="12.75" hidden="1" customHeight="1" outlineLevel="1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 t="str">
        <f t="shared" si="49"/>
        <v>-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 t="str">
        <f t="shared" si="49"/>
        <v>-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 t="str">
        <f t="shared" si="49"/>
        <v>-</v>
      </c>
    </row>
    <row r="90" spans="1:44" ht="12.75" hidden="1" customHeight="1" outlineLevel="1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 t="str">
        <f t="shared" si="49"/>
        <v>-</v>
      </c>
      <c r="AK90" s="12"/>
      <c r="AL90" s="12"/>
      <c r="AM90" s="12"/>
      <c r="AN90" s="12"/>
      <c r="AO90" s="12"/>
      <c r="AP90" s="12"/>
      <c r="AQ90" s="12"/>
      <c r="AR90" s="12"/>
    </row>
    <row r="91" spans="1:44" s="75" customFormat="1" ht="12.75" hidden="1" customHeight="1" collapsed="1">
      <c r="A91" s="175" t="s">
        <v>55</v>
      </c>
      <c r="B91" s="176"/>
      <c r="C91" s="177"/>
      <c r="D91" s="177"/>
      <c r="E91" s="177"/>
      <c r="F91" s="177"/>
      <c r="G91" s="177"/>
      <c r="H91" s="177"/>
      <c r="I91" s="178"/>
      <c r="J91" s="70">
        <f>SUM(J81:J90)</f>
        <v>0</v>
      </c>
      <c r="K91" s="70">
        <f>SUM(K81:K90)</f>
        <v>0</v>
      </c>
      <c r="L91" s="80"/>
      <c r="M91" s="70">
        <f>SUM(M81:M90)</f>
        <v>0</v>
      </c>
      <c r="N91" s="70">
        <f>SUM(N81:N90)</f>
        <v>0</v>
      </c>
      <c r="O91" s="70">
        <f>SUM(O81:O90)</f>
        <v>0</v>
      </c>
      <c r="P91" s="73"/>
      <c r="Q91" s="81"/>
      <c r="R91" s="70">
        <f t="shared" ref="R91:AH91" si="55">SUM(R81:R90)</f>
        <v>0</v>
      </c>
      <c r="S91" s="70">
        <f t="shared" si="55"/>
        <v>0</v>
      </c>
      <c r="T91" s="70">
        <f t="shared" si="55"/>
        <v>0</v>
      </c>
      <c r="U91" s="70">
        <f t="shared" si="55"/>
        <v>0</v>
      </c>
      <c r="V91" s="70">
        <f t="shared" si="55"/>
        <v>0</v>
      </c>
      <c r="W91" s="70">
        <f t="shared" si="55"/>
        <v>0</v>
      </c>
      <c r="X91" s="70">
        <f t="shared" si="55"/>
        <v>0</v>
      </c>
      <c r="Y91" s="70">
        <f t="shared" si="55"/>
        <v>0</v>
      </c>
      <c r="Z91" s="70">
        <f t="shared" si="55"/>
        <v>0</v>
      </c>
      <c r="AA91" s="70">
        <f t="shared" si="55"/>
        <v>0</v>
      </c>
      <c r="AB91" s="70">
        <f t="shared" si="55"/>
        <v>0</v>
      </c>
      <c r="AC91" s="70">
        <f t="shared" si="55"/>
        <v>0</v>
      </c>
      <c r="AD91" s="70">
        <f t="shared" si="55"/>
        <v>0</v>
      </c>
      <c r="AE91" s="70">
        <f t="shared" si="55"/>
        <v>0</v>
      </c>
      <c r="AF91" s="70">
        <f t="shared" si="55"/>
        <v>0</v>
      </c>
      <c r="AG91" s="70">
        <f t="shared" si="55"/>
        <v>0</v>
      </c>
      <c r="AH91" s="70">
        <f t="shared" si="55"/>
        <v>0</v>
      </c>
      <c r="AI91" s="74">
        <f>IF(ISERROR(AH91/J91),0,AH91/J91)</f>
        <v>0</v>
      </c>
      <c r="AJ91" s="74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>
      <c r="A92" s="182" t="s">
        <v>56</v>
      </c>
      <c r="B92" s="183"/>
      <c r="C92" s="183"/>
      <c r="D92" s="183"/>
      <c r="E92" s="184"/>
      <c r="F92" s="17"/>
      <c r="G92" s="18"/>
      <c r="H92" s="19"/>
      <c r="I92" s="19"/>
      <c r="J92" s="7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 t="str">
        <f t="shared" ref="AJ93:AJ102" si="57">IF(ISERROR(AH93/$AH$191),"-",AH93/$AH$191)</f>
        <v>-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 t="str">
        <f t="shared" si="57"/>
        <v>-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 t="str">
        <f t="shared" si="57"/>
        <v>-</v>
      </c>
    </row>
    <row r="96" spans="1:44" ht="12.75" hidden="1" customHeight="1" outlineLevel="1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 t="str">
        <f t="shared" si="57"/>
        <v>-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 t="str">
        <f t="shared" si="57"/>
        <v>-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 t="str">
        <f t="shared" si="57"/>
        <v>-</v>
      </c>
    </row>
    <row r="99" spans="1:44" ht="12.75" hidden="1" customHeight="1" outlineLevel="1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 t="str">
        <f t="shared" si="57"/>
        <v>-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 t="str">
        <f t="shared" si="57"/>
        <v>-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 t="str">
        <f t="shared" si="57"/>
        <v>-</v>
      </c>
    </row>
    <row r="102" spans="1:44" ht="12.75" hidden="1" customHeight="1" outlineLevel="1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 t="str">
        <f t="shared" si="57"/>
        <v>-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5" customFormat="1" ht="12.75" hidden="1" customHeight="1" collapsed="1">
      <c r="A103" s="175" t="s">
        <v>57</v>
      </c>
      <c r="B103" s="176"/>
      <c r="C103" s="177"/>
      <c r="D103" s="177"/>
      <c r="E103" s="177"/>
      <c r="F103" s="177"/>
      <c r="G103" s="177"/>
      <c r="H103" s="177"/>
      <c r="I103" s="178"/>
      <c r="J103" s="70">
        <f>SUM(J93:J102)</f>
        <v>0</v>
      </c>
      <c r="K103" s="70">
        <f>SUM(K93:K102)</f>
        <v>0</v>
      </c>
      <c r="L103" s="80"/>
      <c r="M103" s="70">
        <f>SUM(M93:M102)</f>
        <v>0</v>
      </c>
      <c r="N103" s="70">
        <f>SUM(N93:N102)</f>
        <v>0</v>
      </c>
      <c r="O103" s="70">
        <f>SUM(O93:O102)</f>
        <v>0</v>
      </c>
      <c r="P103" s="73"/>
      <c r="Q103" s="81"/>
      <c r="R103" s="70">
        <f t="shared" ref="R103:AH103" si="63">SUM(R93:R102)</f>
        <v>0</v>
      </c>
      <c r="S103" s="70">
        <f t="shared" si="63"/>
        <v>0</v>
      </c>
      <c r="T103" s="70">
        <f t="shared" si="63"/>
        <v>0</v>
      </c>
      <c r="U103" s="70">
        <f t="shared" si="63"/>
        <v>0</v>
      </c>
      <c r="V103" s="70">
        <f t="shared" si="63"/>
        <v>0</v>
      </c>
      <c r="W103" s="70">
        <f t="shared" si="63"/>
        <v>0</v>
      </c>
      <c r="X103" s="70">
        <f t="shared" si="63"/>
        <v>0</v>
      </c>
      <c r="Y103" s="70">
        <f t="shared" si="63"/>
        <v>0</v>
      </c>
      <c r="Z103" s="70">
        <f t="shared" si="63"/>
        <v>0</v>
      </c>
      <c r="AA103" s="70">
        <f t="shared" si="63"/>
        <v>0</v>
      </c>
      <c r="AB103" s="70">
        <f t="shared" si="63"/>
        <v>0</v>
      </c>
      <c r="AC103" s="70">
        <f t="shared" si="63"/>
        <v>0</v>
      </c>
      <c r="AD103" s="70">
        <f t="shared" si="63"/>
        <v>0</v>
      </c>
      <c r="AE103" s="70">
        <f t="shared" si="63"/>
        <v>0</v>
      </c>
      <c r="AF103" s="70">
        <f t="shared" si="63"/>
        <v>0</v>
      </c>
      <c r="AG103" s="70">
        <f t="shared" si="63"/>
        <v>0</v>
      </c>
      <c r="AH103" s="70">
        <f t="shared" si="63"/>
        <v>0</v>
      </c>
      <c r="AI103" s="74">
        <f>IF(ISERROR(AH103/J103),0,AH103/J103)</f>
        <v>0</v>
      </c>
      <c r="AJ103" s="74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>
      <c r="A104" s="182" t="s">
        <v>58</v>
      </c>
      <c r="B104" s="183"/>
      <c r="C104" s="183"/>
      <c r="D104" s="183"/>
      <c r="E104" s="184"/>
      <c r="F104" s="17"/>
      <c r="G104" s="18"/>
      <c r="H104" s="19"/>
      <c r="I104" s="19"/>
      <c r="J104" s="7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6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 t="str">
        <f t="shared" ref="AJ105:AJ114" si="66">IF(ISERROR(AH105/$AH$191),"-",AH105/$AH$191)</f>
        <v>-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 t="str">
        <f t="shared" si="66"/>
        <v>-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 t="str">
        <f t="shared" si="66"/>
        <v>-</v>
      </c>
    </row>
    <row r="108" spans="1:44" ht="12.75" hidden="1" customHeight="1" outlineLevel="1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 t="str">
        <f t="shared" si="66"/>
        <v>-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 t="str">
        <f t="shared" si="66"/>
        <v>-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 t="str">
        <f t="shared" si="66"/>
        <v>-</v>
      </c>
    </row>
    <row r="111" spans="1:44" ht="12.75" hidden="1" customHeight="1" outlineLevel="1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 t="str">
        <f t="shared" si="66"/>
        <v>-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 t="str">
        <f t="shared" si="66"/>
        <v>-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 t="str">
        <f t="shared" si="66"/>
        <v>-</v>
      </c>
    </row>
    <row r="114" spans="1:44" ht="12.75" hidden="1" customHeight="1" outlineLevel="1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 t="str">
        <f t="shared" si="66"/>
        <v>-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5" customFormat="1" ht="12.75" hidden="1" customHeight="1" collapsed="1">
      <c r="A115" s="175" t="s">
        <v>59</v>
      </c>
      <c r="B115" s="176"/>
      <c r="C115" s="177"/>
      <c r="D115" s="177"/>
      <c r="E115" s="177"/>
      <c r="F115" s="177"/>
      <c r="G115" s="177"/>
      <c r="H115" s="177"/>
      <c r="I115" s="178"/>
      <c r="J115" s="70">
        <f>SUM(J105:J114)</f>
        <v>0</v>
      </c>
      <c r="K115" s="70">
        <f>SUM(K105:K114)</f>
        <v>0</v>
      </c>
      <c r="L115" s="80"/>
      <c r="M115" s="70">
        <f>SUM(M105:M114)</f>
        <v>0</v>
      </c>
      <c r="N115" s="70">
        <f>SUM(N105:N114)</f>
        <v>0</v>
      </c>
      <c r="O115" s="70">
        <f>SUM(O105:O114)</f>
        <v>0</v>
      </c>
      <c r="P115" s="73"/>
      <c r="Q115" s="81"/>
      <c r="R115" s="70">
        <f t="shared" ref="R115:AH115" si="71">SUM(R105:R114)</f>
        <v>0</v>
      </c>
      <c r="S115" s="70">
        <f t="shared" si="71"/>
        <v>0</v>
      </c>
      <c r="T115" s="70">
        <f t="shared" si="71"/>
        <v>0</v>
      </c>
      <c r="U115" s="70">
        <f t="shared" si="71"/>
        <v>0</v>
      </c>
      <c r="V115" s="70">
        <f t="shared" si="71"/>
        <v>0</v>
      </c>
      <c r="W115" s="70">
        <f t="shared" si="71"/>
        <v>0</v>
      </c>
      <c r="X115" s="70">
        <f t="shared" si="71"/>
        <v>0</v>
      </c>
      <c r="Y115" s="70">
        <f t="shared" si="71"/>
        <v>0</v>
      </c>
      <c r="Z115" s="70">
        <f t="shared" si="71"/>
        <v>0</v>
      </c>
      <c r="AA115" s="70">
        <f t="shared" si="71"/>
        <v>0</v>
      </c>
      <c r="AB115" s="70">
        <f t="shared" si="71"/>
        <v>0</v>
      </c>
      <c r="AC115" s="70">
        <f t="shared" si="71"/>
        <v>0</v>
      </c>
      <c r="AD115" s="70">
        <f t="shared" si="71"/>
        <v>0</v>
      </c>
      <c r="AE115" s="70">
        <f t="shared" si="71"/>
        <v>0</v>
      </c>
      <c r="AF115" s="70">
        <f t="shared" si="71"/>
        <v>0</v>
      </c>
      <c r="AG115" s="70">
        <f t="shared" si="71"/>
        <v>0</v>
      </c>
      <c r="AH115" s="70">
        <f t="shared" si="71"/>
        <v>0</v>
      </c>
      <c r="AI115" s="74">
        <f>IF(ISERROR(AH115/J115),0,AH115/J115)</f>
        <v>0</v>
      </c>
      <c r="AJ115" s="74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>
      <c r="A116" s="182" t="s">
        <v>60</v>
      </c>
      <c r="B116" s="183"/>
      <c r="C116" s="183"/>
      <c r="D116" s="183"/>
      <c r="E116" s="184"/>
      <c r="F116" s="17"/>
      <c r="G116" s="18"/>
      <c r="H116" s="19"/>
      <c r="I116" s="19"/>
      <c r="J116" s="7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6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 t="str">
        <f t="shared" ref="AJ117:AJ126" si="74">IF(ISERROR(AH117/$AH$191),"-",AH117/$AH$191)</f>
        <v>-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 t="str">
        <f t="shared" si="74"/>
        <v>-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 t="str">
        <f t="shared" si="74"/>
        <v>-</v>
      </c>
    </row>
    <row r="120" spans="1:44" ht="12.75" hidden="1" customHeight="1" outlineLevel="1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 t="str">
        <f t="shared" si="74"/>
        <v>-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 t="str">
        <f t="shared" si="74"/>
        <v>-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 t="str">
        <f t="shared" si="74"/>
        <v>-</v>
      </c>
    </row>
    <row r="123" spans="1:44" ht="12.75" hidden="1" customHeight="1" outlineLevel="1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 t="str">
        <f t="shared" si="74"/>
        <v>-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 t="str">
        <f t="shared" si="74"/>
        <v>-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 t="str">
        <f t="shared" si="74"/>
        <v>-</v>
      </c>
    </row>
    <row r="126" spans="1:44" ht="12.75" hidden="1" customHeight="1" outlineLevel="1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 t="str">
        <f t="shared" si="74"/>
        <v>-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5" customFormat="1" ht="12.75" hidden="1" customHeight="1" collapsed="1">
      <c r="A127" s="175" t="s">
        <v>61</v>
      </c>
      <c r="B127" s="176"/>
      <c r="C127" s="177"/>
      <c r="D127" s="177"/>
      <c r="E127" s="177"/>
      <c r="F127" s="177"/>
      <c r="G127" s="177"/>
      <c r="H127" s="177"/>
      <c r="I127" s="178"/>
      <c r="J127" s="70">
        <f>SUM(J117:J126)</f>
        <v>0</v>
      </c>
      <c r="K127" s="70">
        <f>SUM(K117:K126)</f>
        <v>0</v>
      </c>
      <c r="L127" s="80"/>
      <c r="M127" s="70">
        <f>SUM(M117:M126)</f>
        <v>0</v>
      </c>
      <c r="N127" s="70">
        <f>SUM(N117:N126)</f>
        <v>0</v>
      </c>
      <c r="O127" s="70">
        <f>SUM(O117:O126)</f>
        <v>0</v>
      </c>
      <c r="P127" s="73"/>
      <c r="Q127" s="81"/>
      <c r="R127" s="70">
        <f t="shared" ref="R127:AH127" si="79">SUM(R117:R126)</f>
        <v>0</v>
      </c>
      <c r="S127" s="70">
        <f t="shared" si="79"/>
        <v>0</v>
      </c>
      <c r="T127" s="70">
        <f t="shared" si="79"/>
        <v>0</v>
      </c>
      <c r="U127" s="70">
        <f t="shared" si="79"/>
        <v>0</v>
      </c>
      <c r="V127" s="70">
        <f t="shared" si="79"/>
        <v>0</v>
      </c>
      <c r="W127" s="70">
        <f t="shared" si="79"/>
        <v>0</v>
      </c>
      <c r="X127" s="70">
        <f t="shared" si="79"/>
        <v>0</v>
      </c>
      <c r="Y127" s="70">
        <f t="shared" si="79"/>
        <v>0</v>
      </c>
      <c r="Z127" s="70">
        <f t="shared" si="79"/>
        <v>0</v>
      </c>
      <c r="AA127" s="70">
        <f t="shared" si="79"/>
        <v>0</v>
      </c>
      <c r="AB127" s="70">
        <f t="shared" si="79"/>
        <v>0</v>
      </c>
      <c r="AC127" s="70">
        <f t="shared" si="79"/>
        <v>0</v>
      </c>
      <c r="AD127" s="70">
        <f t="shared" si="79"/>
        <v>0</v>
      </c>
      <c r="AE127" s="70">
        <f t="shared" si="79"/>
        <v>0</v>
      </c>
      <c r="AF127" s="70">
        <f t="shared" si="79"/>
        <v>0</v>
      </c>
      <c r="AG127" s="70">
        <f t="shared" si="79"/>
        <v>0</v>
      </c>
      <c r="AH127" s="70">
        <f t="shared" si="79"/>
        <v>0</v>
      </c>
      <c r="AI127" s="74">
        <f>IF(ISERROR(AH127/J127),0,AH127/J127)</f>
        <v>0</v>
      </c>
      <c r="AJ127" s="74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>
      <c r="A128" s="182" t="s">
        <v>62</v>
      </c>
      <c r="B128" s="183"/>
      <c r="C128" s="183"/>
      <c r="D128" s="183"/>
      <c r="E128" s="184"/>
      <c r="F128" s="17"/>
      <c r="G128" s="18"/>
      <c r="H128" s="19"/>
      <c r="I128" s="19"/>
      <c r="J128" s="7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 t="str">
        <f t="shared" ref="AJ129:AJ138" si="81">IF(ISERROR(AH129/$AH$191),"-",AH129/$AH$191)</f>
        <v>-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 t="str">
        <f t="shared" si="81"/>
        <v>-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 t="str">
        <f t="shared" si="81"/>
        <v>-</v>
      </c>
    </row>
    <row r="132" spans="1:44" ht="12.75" hidden="1" customHeight="1" outlineLevel="1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 t="str">
        <f t="shared" si="81"/>
        <v>-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 t="str">
        <f t="shared" si="81"/>
        <v>-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 t="str">
        <f t="shared" si="81"/>
        <v>-</v>
      </c>
    </row>
    <row r="135" spans="1:44" ht="12.75" hidden="1" customHeight="1" outlineLevel="1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 t="str">
        <f t="shared" si="81"/>
        <v>-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 t="str">
        <f t="shared" si="81"/>
        <v>-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 t="str">
        <f t="shared" si="81"/>
        <v>-</v>
      </c>
    </row>
    <row r="138" spans="1:44" ht="12.75" hidden="1" customHeight="1" outlineLevel="1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 t="str">
        <f t="shared" si="81"/>
        <v>-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5" customFormat="1" ht="12.75" hidden="1" customHeight="1" collapsed="1">
      <c r="A139" s="185" t="s">
        <v>63</v>
      </c>
      <c r="B139" s="185"/>
      <c r="C139" s="185"/>
      <c r="D139" s="185"/>
      <c r="E139" s="185"/>
      <c r="F139" s="185"/>
      <c r="G139" s="185"/>
      <c r="H139" s="185"/>
      <c r="I139" s="185"/>
      <c r="J139" s="70">
        <v>0</v>
      </c>
      <c r="K139" s="70">
        <v>0</v>
      </c>
      <c r="L139" s="80"/>
      <c r="M139" s="70">
        <f>SUM(M129:M138)</f>
        <v>0</v>
      </c>
      <c r="N139" s="70">
        <f>SUM(N129:N138)</f>
        <v>0</v>
      </c>
      <c r="O139" s="70">
        <f>SUM(O129:O138)</f>
        <v>0</v>
      </c>
      <c r="P139" s="73"/>
      <c r="Q139" s="81"/>
      <c r="R139" s="70">
        <f t="shared" ref="R139:AH139" si="87">SUM(R129:R138)</f>
        <v>0</v>
      </c>
      <c r="S139" s="70">
        <f t="shared" si="87"/>
        <v>0</v>
      </c>
      <c r="T139" s="70">
        <f t="shared" si="87"/>
        <v>0</v>
      </c>
      <c r="U139" s="70">
        <f t="shared" si="87"/>
        <v>0</v>
      </c>
      <c r="V139" s="70">
        <f t="shared" si="87"/>
        <v>0</v>
      </c>
      <c r="W139" s="70">
        <f t="shared" si="87"/>
        <v>0</v>
      </c>
      <c r="X139" s="70">
        <f t="shared" si="87"/>
        <v>0</v>
      </c>
      <c r="Y139" s="70">
        <f t="shared" si="87"/>
        <v>0</v>
      </c>
      <c r="Z139" s="70">
        <f t="shared" si="87"/>
        <v>0</v>
      </c>
      <c r="AA139" s="70">
        <f t="shared" si="87"/>
        <v>0</v>
      </c>
      <c r="AB139" s="70">
        <f t="shared" si="87"/>
        <v>0</v>
      </c>
      <c r="AC139" s="70">
        <f t="shared" si="87"/>
        <v>0</v>
      </c>
      <c r="AD139" s="70">
        <f t="shared" si="87"/>
        <v>0</v>
      </c>
      <c r="AE139" s="70">
        <f t="shared" si="87"/>
        <v>0</v>
      </c>
      <c r="AF139" s="70">
        <f t="shared" si="87"/>
        <v>0</v>
      </c>
      <c r="AG139" s="70">
        <f t="shared" si="87"/>
        <v>0</v>
      </c>
      <c r="AH139" s="70">
        <f t="shared" si="87"/>
        <v>0</v>
      </c>
      <c r="AI139" s="74">
        <f>IF(ISERROR(AH139/J139),0,AH139/J139)</f>
        <v>0</v>
      </c>
      <c r="AJ139" s="74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>
      <c r="A140" s="186" t="s">
        <v>64</v>
      </c>
      <c r="B140" s="187"/>
      <c r="C140" s="187"/>
      <c r="D140" s="187"/>
      <c r="E140" s="188"/>
      <c r="F140" s="42"/>
      <c r="G140" s="43"/>
      <c r="H140" s="44"/>
      <c r="I140" s="44"/>
      <c r="J140" s="7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 t="str">
        <f t="shared" ref="AJ141:AJ150" si="89">IF(ISERROR(AH141/$AH$191),"-",AH141/$AH$191)</f>
        <v>-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 t="str">
        <f t="shared" si="89"/>
        <v>-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 t="str">
        <f t="shared" si="89"/>
        <v>-</v>
      </c>
    </row>
    <row r="144" spans="1:44" ht="12.75" hidden="1" customHeight="1" outlineLevel="1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 t="str">
        <f t="shared" si="89"/>
        <v>-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 t="str">
        <f t="shared" si="89"/>
        <v>-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 t="str">
        <f t="shared" si="89"/>
        <v>-</v>
      </c>
    </row>
    <row r="147" spans="1:44" ht="12.75" hidden="1" customHeight="1" outlineLevel="1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 t="str">
        <f t="shared" si="89"/>
        <v>-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 t="str">
        <f t="shared" si="89"/>
        <v>-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 t="str">
        <f t="shared" si="89"/>
        <v>-</v>
      </c>
    </row>
    <row r="150" spans="1:44" ht="12.75" hidden="1" customHeight="1" outlineLevel="1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 t="str">
        <f t="shared" si="89"/>
        <v>-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5" customFormat="1" ht="12.75" hidden="1" customHeight="1" collapsed="1">
      <c r="A151" s="175" t="s">
        <v>65</v>
      </c>
      <c r="B151" s="177"/>
      <c r="C151" s="177"/>
      <c r="D151" s="177"/>
      <c r="E151" s="177"/>
      <c r="F151" s="177"/>
      <c r="G151" s="177"/>
      <c r="H151" s="177"/>
      <c r="I151" s="178"/>
      <c r="J151" s="70">
        <f>SUM(J141:J150)</f>
        <v>0</v>
      </c>
      <c r="K151" s="70">
        <f>SUM(K141:K150)</f>
        <v>0</v>
      </c>
      <c r="L151" s="80"/>
      <c r="M151" s="70">
        <f>SUM(M141:M150)</f>
        <v>0</v>
      </c>
      <c r="N151" s="70">
        <f>SUM(N141:N150)</f>
        <v>0</v>
      </c>
      <c r="O151" s="70">
        <f>SUM(O141:O150)</f>
        <v>0</v>
      </c>
      <c r="P151" s="73"/>
      <c r="Q151" s="81"/>
      <c r="R151" s="70">
        <f t="shared" ref="R151:AH151" si="95">SUM(R141:R150)</f>
        <v>0</v>
      </c>
      <c r="S151" s="70">
        <f t="shared" si="95"/>
        <v>0</v>
      </c>
      <c r="T151" s="70">
        <f t="shared" si="95"/>
        <v>0</v>
      </c>
      <c r="U151" s="70">
        <f t="shared" si="95"/>
        <v>0</v>
      </c>
      <c r="V151" s="70">
        <f t="shared" si="95"/>
        <v>0</v>
      </c>
      <c r="W151" s="70">
        <f t="shared" si="95"/>
        <v>0</v>
      </c>
      <c r="X151" s="70">
        <f t="shared" si="95"/>
        <v>0</v>
      </c>
      <c r="Y151" s="70">
        <f t="shared" si="95"/>
        <v>0</v>
      </c>
      <c r="Z151" s="70">
        <f t="shared" si="95"/>
        <v>0</v>
      </c>
      <c r="AA151" s="70">
        <f t="shared" si="95"/>
        <v>0</v>
      </c>
      <c r="AB151" s="70">
        <f t="shared" si="95"/>
        <v>0</v>
      </c>
      <c r="AC151" s="70">
        <f t="shared" si="95"/>
        <v>0</v>
      </c>
      <c r="AD151" s="70">
        <f t="shared" si="95"/>
        <v>0</v>
      </c>
      <c r="AE151" s="70">
        <f t="shared" si="95"/>
        <v>0</v>
      </c>
      <c r="AF151" s="70">
        <f t="shared" si="95"/>
        <v>0</v>
      </c>
      <c r="AG151" s="70">
        <f t="shared" si="95"/>
        <v>0</v>
      </c>
      <c r="AH151" s="70">
        <f t="shared" si="95"/>
        <v>0</v>
      </c>
      <c r="AI151" s="74">
        <f>IF(ISERROR(AH151/J151),0,AH151/J151)</f>
        <v>0</v>
      </c>
      <c r="AJ151" s="74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>
      <c r="A152" s="182" t="s">
        <v>66</v>
      </c>
      <c r="B152" s="183"/>
      <c r="C152" s="183"/>
      <c r="D152" s="183"/>
      <c r="E152" s="184"/>
      <c r="F152" s="17"/>
      <c r="G152" s="18"/>
      <c r="H152" s="19"/>
      <c r="I152" s="19"/>
      <c r="J152" s="7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 t="str">
        <f t="shared" ref="AJ153:AJ162" si="97">IF(ISERROR(AH153/$AH$191),"-",AH153/$AH$191)</f>
        <v>-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 t="str">
        <f t="shared" si="97"/>
        <v>-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 t="str">
        <f t="shared" si="97"/>
        <v>-</v>
      </c>
    </row>
    <row r="156" spans="1:44" ht="12.75" hidden="1" customHeight="1" outlineLevel="1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 t="str">
        <f t="shared" si="97"/>
        <v>-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 t="str">
        <f t="shared" si="97"/>
        <v>-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 t="str">
        <f t="shared" si="97"/>
        <v>-</v>
      </c>
    </row>
    <row r="159" spans="1:44" ht="12.75" hidden="1" customHeight="1" outlineLevel="1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 t="str">
        <f t="shared" si="97"/>
        <v>-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 t="str">
        <f t="shared" si="97"/>
        <v>-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 t="str">
        <f t="shared" si="97"/>
        <v>-</v>
      </c>
    </row>
    <row r="162" spans="1:44" ht="12.75" hidden="1" customHeight="1" outlineLevel="1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 t="str">
        <f t="shared" si="97"/>
        <v>-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5" customFormat="1" ht="12.75" hidden="1" customHeight="1" collapsed="1">
      <c r="A163" s="175" t="s">
        <v>67</v>
      </c>
      <c r="B163" s="177"/>
      <c r="C163" s="177"/>
      <c r="D163" s="177"/>
      <c r="E163" s="177"/>
      <c r="F163" s="177"/>
      <c r="G163" s="177"/>
      <c r="H163" s="177"/>
      <c r="I163" s="178"/>
      <c r="J163" s="70">
        <f>SUM(J153:J162)</f>
        <v>0</v>
      </c>
      <c r="K163" s="70">
        <f>SUM(K153:K162)</f>
        <v>0</v>
      </c>
      <c r="L163" s="80"/>
      <c r="M163" s="70">
        <f>SUM(M153:M162)</f>
        <v>0</v>
      </c>
      <c r="N163" s="70">
        <f>SUM(N153:N162)</f>
        <v>0</v>
      </c>
      <c r="O163" s="70">
        <f>SUM(O153:O162)</f>
        <v>0</v>
      </c>
      <c r="P163" s="73"/>
      <c r="Q163" s="81"/>
      <c r="R163" s="70">
        <f t="shared" ref="R163:AH163" si="103">SUM(R153:R162)</f>
        <v>0</v>
      </c>
      <c r="S163" s="70">
        <f t="shared" si="103"/>
        <v>0</v>
      </c>
      <c r="T163" s="70">
        <f t="shared" si="103"/>
        <v>0</v>
      </c>
      <c r="U163" s="70">
        <f t="shared" si="103"/>
        <v>0</v>
      </c>
      <c r="V163" s="70">
        <f t="shared" si="103"/>
        <v>0</v>
      </c>
      <c r="W163" s="70">
        <f t="shared" si="103"/>
        <v>0</v>
      </c>
      <c r="X163" s="70">
        <f t="shared" si="103"/>
        <v>0</v>
      </c>
      <c r="Y163" s="70">
        <f t="shared" si="103"/>
        <v>0</v>
      </c>
      <c r="Z163" s="70">
        <f t="shared" si="103"/>
        <v>0</v>
      </c>
      <c r="AA163" s="70">
        <f t="shared" si="103"/>
        <v>0</v>
      </c>
      <c r="AB163" s="70">
        <f t="shared" si="103"/>
        <v>0</v>
      </c>
      <c r="AC163" s="70">
        <f t="shared" si="103"/>
        <v>0</v>
      </c>
      <c r="AD163" s="70">
        <f t="shared" si="103"/>
        <v>0</v>
      </c>
      <c r="AE163" s="70">
        <f t="shared" si="103"/>
        <v>0</v>
      </c>
      <c r="AF163" s="70">
        <f t="shared" si="103"/>
        <v>0</v>
      </c>
      <c r="AG163" s="70">
        <f t="shared" si="103"/>
        <v>0</v>
      </c>
      <c r="AH163" s="70">
        <f t="shared" si="103"/>
        <v>0</v>
      </c>
      <c r="AI163" s="74">
        <f>IF(ISERROR(AH163/J163),0,AH163/J163)</f>
        <v>0</v>
      </c>
      <c r="AJ163" s="74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>
      <c r="A164" s="182" t="s">
        <v>68</v>
      </c>
      <c r="B164" s="183"/>
      <c r="C164" s="183"/>
      <c r="D164" s="183"/>
      <c r="E164" s="184"/>
      <c r="F164" s="17"/>
      <c r="G164" s="18"/>
      <c r="H164" s="19"/>
      <c r="I164" s="19"/>
      <c r="J164" s="7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 t="str">
        <f t="shared" ref="AJ165:AJ174" si="105">IF(ISERROR(AH165/$AH$191),"-",AH165/$AH$191)</f>
        <v>-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 t="str">
        <f t="shared" si="105"/>
        <v>-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 t="str">
        <f t="shared" si="105"/>
        <v>-</v>
      </c>
    </row>
    <row r="168" spans="1:44" ht="12.75" hidden="1" customHeight="1" outlineLevel="1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 t="str">
        <f t="shared" si="105"/>
        <v>-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 t="str">
        <f t="shared" si="105"/>
        <v>-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 t="str">
        <f t="shared" si="105"/>
        <v>-</v>
      </c>
    </row>
    <row r="171" spans="1:44" ht="12.75" hidden="1" customHeight="1" outlineLevel="1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 t="str">
        <f t="shared" si="105"/>
        <v>-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 t="str">
        <f t="shared" si="105"/>
        <v>-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 t="str">
        <f t="shared" si="105"/>
        <v>-</v>
      </c>
    </row>
    <row r="174" spans="1:44" ht="12.75" hidden="1" customHeight="1" outlineLevel="1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 t="str">
        <f t="shared" si="105"/>
        <v>-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5" customFormat="1" ht="12.75" hidden="1" customHeight="1" collapsed="1">
      <c r="A175" s="175" t="s">
        <v>69</v>
      </c>
      <c r="B175" s="177"/>
      <c r="C175" s="177"/>
      <c r="D175" s="177"/>
      <c r="E175" s="177"/>
      <c r="F175" s="177"/>
      <c r="G175" s="177"/>
      <c r="H175" s="177"/>
      <c r="I175" s="178"/>
      <c r="J175" s="70">
        <f>SUM(J165:J174)</f>
        <v>0</v>
      </c>
      <c r="K175" s="70">
        <f>SUM(K165:K174)</f>
        <v>0</v>
      </c>
      <c r="L175" s="80"/>
      <c r="M175" s="70">
        <f>SUM(M165:M174)</f>
        <v>0</v>
      </c>
      <c r="N175" s="70">
        <f>SUM(N165:N174)</f>
        <v>0</v>
      </c>
      <c r="O175" s="70">
        <f>SUM(O165:O174)</f>
        <v>0</v>
      </c>
      <c r="P175" s="73"/>
      <c r="Q175" s="81"/>
      <c r="R175" s="70">
        <f t="shared" ref="R175:AH175" si="111">SUM(R165:R174)</f>
        <v>0</v>
      </c>
      <c r="S175" s="70">
        <f t="shared" si="111"/>
        <v>0</v>
      </c>
      <c r="T175" s="70">
        <f t="shared" si="111"/>
        <v>0</v>
      </c>
      <c r="U175" s="70">
        <f t="shared" si="111"/>
        <v>0</v>
      </c>
      <c r="V175" s="70">
        <f t="shared" si="111"/>
        <v>0</v>
      </c>
      <c r="W175" s="70">
        <f t="shared" si="111"/>
        <v>0</v>
      </c>
      <c r="X175" s="70">
        <f t="shared" si="111"/>
        <v>0</v>
      </c>
      <c r="Y175" s="70">
        <f t="shared" si="111"/>
        <v>0</v>
      </c>
      <c r="Z175" s="70">
        <f t="shared" si="111"/>
        <v>0</v>
      </c>
      <c r="AA175" s="70">
        <f t="shared" si="111"/>
        <v>0</v>
      </c>
      <c r="AB175" s="70">
        <f t="shared" si="111"/>
        <v>0</v>
      </c>
      <c r="AC175" s="70">
        <f t="shared" si="111"/>
        <v>0</v>
      </c>
      <c r="AD175" s="70">
        <f t="shared" si="111"/>
        <v>0</v>
      </c>
      <c r="AE175" s="70">
        <f t="shared" si="111"/>
        <v>0</v>
      </c>
      <c r="AF175" s="70">
        <f t="shared" si="111"/>
        <v>0</v>
      </c>
      <c r="AG175" s="70">
        <f t="shared" si="111"/>
        <v>0</v>
      </c>
      <c r="AH175" s="70">
        <f t="shared" si="111"/>
        <v>0</v>
      </c>
      <c r="AI175" s="74">
        <f>IF(ISERROR(AH175/J175),0,AH175/J175)</f>
        <v>0</v>
      </c>
      <c r="AJ175" s="74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>
      <c r="A176" s="182" t="s">
        <v>70</v>
      </c>
      <c r="B176" s="183"/>
      <c r="C176" s="183"/>
      <c r="D176" s="183"/>
      <c r="E176" s="184"/>
      <c r="F176" s="17"/>
      <c r="G176" s="18"/>
      <c r="H176" s="19"/>
      <c r="I176" s="19"/>
      <c r="J176" s="7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 t="str">
        <f t="shared" ref="AJ177:AJ186" si="113">IF(ISERROR(AH177/$AH$191),"-",AH177/$AH$191)</f>
        <v>-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 t="str">
        <f t="shared" si="113"/>
        <v>-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 t="str">
        <f t="shared" si="113"/>
        <v>-</v>
      </c>
    </row>
    <row r="180" spans="1:44" ht="12.75" hidden="1" customHeight="1" outlineLevel="1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 t="str">
        <f t="shared" si="113"/>
        <v>-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 t="str">
        <f t="shared" si="113"/>
        <v>-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 t="str">
        <f t="shared" si="113"/>
        <v>-</v>
      </c>
    </row>
    <row r="183" spans="1:44" ht="12.75" hidden="1" customHeight="1" outlineLevel="1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 t="str">
        <f t="shared" si="113"/>
        <v>-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 t="str">
        <f t="shared" si="113"/>
        <v>-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 t="str">
        <f t="shared" si="113"/>
        <v>-</v>
      </c>
    </row>
    <row r="186" spans="1:44" ht="12.75" hidden="1" customHeight="1" outlineLevel="1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 t="str">
        <f t="shared" si="113"/>
        <v>-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5" customFormat="1" ht="12.75" hidden="1" customHeight="1" collapsed="1">
      <c r="A187" s="175" t="s">
        <v>71</v>
      </c>
      <c r="B187" s="177"/>
      <c r="C187" s="177"/>
      <c r="D187" s="177"/>
      <c r="E187" s="177"/>
      <c r="F187" s="177"/>
      <c r="G187" s="177"/>
      <c r="H187" s="177"/>
      <c r="I187" s="178"/>
      <c r="J187" s="70">
        <f>SUM(J177:J186)</f>
        <v>0</v>
      </c>
      <c r="K187" s="70">
        <f>SUM(K177:K186)</f>
        <v>0</v>
      </c>
      <c r="L187" s="80"/>
      <c r="M187" s="70">
        <f>SUM(M177:M186)</f>
        <v>0</v>
      </c>
      <c r="N187" s="70">
        <f>SUM(N177:N186)</f>
        <v>0</v>
      </c>
      <c r="O187" s="70">
        <f>SUM(O177:O186)</f>
        <v>0</v>
      </c>
      <c r="P187" s="73"/>
      <c r="Q187" s="81"/>
      <c r="R187" s="70">
        <f t="shared" ref="R187:AH187" si="119">SUM(R177:R186)</f>
        <v>0</v>
      </c>
      <c r="S187" s="70">
        <f t="shared" si="119"/>
        <v>0</v>
      </c>
      <c r="T187" s="70">
        <f t="shared" si="119"/>
        <v>0</v>
      </c>
      <c r="U187" s="70">
        <f t="shared" si="119"/>
        <v>0</v>
      </c>
      <c r="V187" s="70">
        <f t="shared" si="119"/>
        <v>0</v>
      </c>
      <c r="W187" s="70">
        <f t="shared" si="119"/>
        <v>0</v>
      </c>
      <c r="X187" s="70">
        <f t="shared" si="119"/>
        <v>0</v>
      </c>
      <c r="Y187" s="70">
        <f t="shared" si="119"/>
        <v>0</v>
      </c>
      <c r="Z187" s="70">
        <f t="shared" si="119"/>
        <v>0</v>
      </c>
      <c r="AA187" s="70">
        <f t="shared" si="119"/>
        <v>0</v>
      </c>
      <c r="AB187" s="70">
        <f t="shared" si="119"/>
        <v>0</v>
      </c>
      <c r="AC187" s="70">
        <f t="shared" si="119"/>
        <v>0</v>
      </c>
      <c r="AD187" s="70">
        <f t="shared" si="119"/>
        <v>0</v>
      </c>
      <c r="AE187" s="70">
        <f t="shared" si="119"/>
        <v>0</v>
      </c>
      <c r="AF187" s="70">
        <f t="shared" si="119"/>
        <v>0</v>
      </c>
      <c r="AG187" s="70">
        <f t="shared" si="119"/>
        <v>0</v>
      </c>
      <c r="AH187" s="70">
        <f t="shared" si="119"/>
        <v>0</v>
      </c>
      <c r="AI187" s="74">
        <f>IF(ISERROR(AH187/J187),0,AH187/J187)</f>
        <v>0</v>
      </c>
      <c r="AJ187" s="74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136" t="s">
        <v>72</v>
      </c>
      <c r="B188" s="137"/>
      <c r="C188" s="137"/>
      <c r="D188" s="137"/>
      <c r="E188" s="138"/>
      <c r="F188" s="17"/>
      <c r="G188" s="18"/>
      <c r="H188" s="19"/>
      <c r="I188" s="19"/>
      <c r="J188" s="160">
        <v>7637121000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>
      <c r="A189" s="26">
        <v>1</v>
      </c>
      <c r="B189" s="26"/>
      <c r="C189" s="105" t="s">
        <v>163</v>
      </c>
      <c r="D189" s="55"/>
      <c r="E189" s="15" t="s">
        <v>86</v>
      </c>
      <c r="F189" s="82" t="s">
        <v>96</v>
      </c>
      <c r="G189" s="63" t="s">
        <v>97</v>
      </c>
      <c r="H189" s="69"/>
      <c r="I189" s="2">
        <v>43100</v>
      </c>
      <c r="J189" s="161"/>
      <c r="K189" s="58">
        <v>7637121000</v>
      </c>
      <c r="L189" s="1"/>
      <c r="M189" s="57"/>
      <c r="N189" s="64"/>
      <c r="O189" s="57"/>
      <c r="P189" s="53"/>
      <c r="Q189" s="53"/>
      <c r="R189" s="31"/>
      <c r="S189" s="31"/>
      <c r="T189" s="31"/>
      <c r="U189" s="32">
        <f>SUM(R189:T189)</f>
        <v>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 t="shared" ref="AH189" si="120">SUM(U189,Y189,AC189,AG189)</f>
        <v>0</v>
      </c>
      <c r="AI189" s="33">
        <f>IF(ISERROR(AH189/J188),0,AH189/J188)</f>
        <v>0</v>
      </c>
      <c r="AJ189" s="34" t="str">
        <f>IF(ISERROR(AH189/$AH$191),"-",AH189/$AH$191)</f>
        <v>-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5" customFormat="1">
      <c r="A190" s="139" t="s">
        <v>73</v>
      </c>
      <c r="B190" s="140"/>
      <c r="C190" s="140"/>
      <c r="D190" s="140"/>
      <c r="E190" s="140"/>
      <c r="F190" s="140"/>
      <c r="G190" s="140"/>
      <c r="H190" s="140"/>
      <c r="I190" s="141"/>
      <c r="J190" s="114">
        <f>J188</f>
        <v>7637121000</v>
      </c>
      <c r="K190" s="114">
        <f>SUM(K189:K189)</f>
        <v>7637121000</v>
      </c>
      <c r="L190" s="115"/>
      <c r="M190" s="114">
        <f>SUM(M189:M189)</f>
        <v>0</v>
      </c>
      <c r="N190" s="114">
        <f>SUM(N189:N189)</f>
        <v>0</v>
      </c>
      <c r="O190" s="114">
        <f>SUM(O189:O189)</f>
        <v>0</v>
      </c>
      <c r="P190" s="116"/>
      <c r="Q190" s="117"/>
      <c r="R190" s="114">
        <f t="shared" ref="R190:AH190" si="121">SUM(R189:R189)</f>
        <v>0</v>
      </c>
      <c r="S190" s="114">
        <f t="shared" si="121"/>
        <v>0</v>
      </c>
      <c r="T190" s="114">
        <f t="shared" si="121"/>
        <v>0</v>
      </c>
      <c r="U190" s="114">
        <f t="shared" si="121"/>
        <v>0</v>
      </c>
      <c r="V190" s="114">
        <f t="shared" si="121"/>
        <v>0</v>
      </c>
      <c r="W190" s="114">
        <f t="shared" si="121"/>
        <v>0</v>
      </c>
      <c r="X190" s="114">
        <f t="shared" si="121"/>
        <v>0</v>
      </c>
      <c r="Y190" s="114">
        <f t="shared" si="121"/>
        <v>0</v>
      </c>
      <c r="Z190" s="114">
        <f t="shared" si="121"/>
        <v>0</v>
      </c>
      <c r="AA190" s="114">
        <f t="shared" si="121"/>
        <v>0</v>
      </c>
      <c r="AB190" s="114">
        <f t="shared" si="121"/>
        <v>0</v>
      </c>
      <c r="AC190" s="114">
        <f t="shared" si="121"/>
        <v>0</v>
      </c>
      <c r="AD190" s="114">
        <f t="shared" si="121"/>
        <v>0</v>
      </c>
      <c r="AE190" s="114">
        <f t="shared" si="121"/>
        <v>0</v>
      </c>
      <c r="AF190" s="114">
        <f t="shared" si="121"/>
        <v>0</v>
      </c>
      <c r="AG190" s="114">
        <f t="shared" si="121"/>
        <v>0</v>
      </c>
      <c r="AH190" s="114">
        <f t="shared" si="121"/>
        <v>0</v>
      </c>
      <c r="AI190" s="118">
        <f>IF(ISERROR(AH190/J190),0,AH190/J190)</f>
        <v>0</v>
      </c>
      <c r="AJ190" s="118">
        <f>IF(ISERROR(AH190/$AH$191),0,AH190/$AH$191)</f>
        <v>0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1" customFormat="1" ht="15" customHeight="1">
      <c r="A191" s="142" t="str">
        <f>"TOTAL ASIG."&amp;" "&amp;$A$5</f>
        <v>TOTAL ASIG. 24-02-012 "Programa de Alimentación"</v>
      </c>
      <c r="B191" s="143"/>
      <c r="C191" s="143"/>
      <c r="D191" s="143"/>
      <c r="E191" s="143"/>
      <c r="F191" s="143"/>
      <c r="G191" s="143"/>
      <c r="H191" s="143"/>
      <c r="I191" s="144"/>
      <c r="J191" s="119">
        <f>SUM(J19,J31,J43,J55,J67,J79,J91,J103,J115,J127,J139,J151,J163,J175,J187,J190)</f>
        <v>7637121000</v>
      </c>
      <c r="K191" s="119">
        <f>+K19+K31+K43+K55+K67+K79+K91+K103+K115+K127+K139+K151+K187+K163+K175+K190</f>
        <v>7637121000</v>
      </c>
      <c r="L191" s="120"/>
      <c r="M191" s="119">
        <f>+M19+M31+M43+M55+M67+M79+M91+M103+M115+M127+M139+M151+M187+M163+M175+M190</f>
        <v>0</v>
      </c>
      <c r="N191" s="119">
        <f>+N19+N31+N43+N55+N67+N79+N91+N103+N115+N127+N139+N151+N187+N163+N175+N190</f>
        <v>0</v>
      </c>
      <c r="O191" s="119">
        <f>+O19+O31+O43+O55+O67+O79+O91+O103+O115+O127+O139+O151+O187+O163+O175+O190</f>
        <v>0</v>
      </c>
      <c r="P191" s="121"/>
      <c r="Q191" s="122"/>
      <c r="R191" s="119">
        <f t="shared" ref="R191:AH191" si="122">+R19+R31+R43+R55+R67+R79+R91+R103+R115+R127+R139+R151+R187+R163+R175+R190</f>
        <v>0</v>
      </c>
      <c r="S191" s="119">
        <f t="shared" si="122"/>
        <v>0</v>
      </c>
      <c r="T191" s="119">
        <f t="shared" si="122"/>
        <v>0</v>
      </c>
      <c r="U191" s="119">
        <f t="shared" si="122"/>
        <v>0</v>
      </c>
      <c r="V191" s="119">
        <f t="shared" si="122"/>
        <v>0</v>
      </c>
      <c r="W191" s="119">
        <f t="shared" si="122"/>
        <v>0</v>
      </c>
      <c r="X191" s="119">
        <f t="shared" si="122"/>
        <v>0</v>
      </c>
      <c r="Y191" s="119">
        <f t="shared" si="122"/>
        <v>0</v>
      </c>
      <c r="Z191" s="119">
        <f t="shared" si="122"/>
        <v>0</v>
      </c>
      <c r="AA191" s="119">
        <f t="shared" si="122"/>
        <v>0</v>
      </c>
      <c r="AB191" s="119">
        <f t="shared" si="122"/>
        <v>0</v>
      </c>
      <c r="AC191" s="119">
        <f t="shared" si="122"/>
        <v>0</v>
      </c>
      <c r="AD191" s="119">
        <f t="shared" si="122"/>
        <v>0</v>
      </c>
      <c r="AE191" s="119">
        <f t="shared" si="122"/>
        <v>0</v>
      </c>
      <c r="AF191" s="119">
        <f t="shared" si="122"/>
        <v>0</v>
      </c>
      <c r="AG191" s="119">
        <f t="shared" si="122"/>
        <v>0</v>
      </c>
      <c r="AH191" s="119">
        <f t="shared" si="122"/>
        <v>0</v>
      </c>
      <c r="AI191" s="123">
        <f>IF(ISERROR(AH191/J191),0,AH191/J191)</f>
        <v>0</v>
      </c>
      <c r="AJ191" s="123">
        <f>IF(ISERROR(AH191/$AH$191),0,AH191/$AH$191)</f>
        <v>0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26</vt:i4>
      </vt:variant>
    </vt:vector>
  </HeadingPairs>
  <TitlesOfParts>
    <vt:vector size="76" baseType="lpstr">
      <vt:lpstr>24-01-025 Ind. Proy</vt:lpstr>
      <vt:lpstr>24-01-025 Res. Proy</vt:lpstr>
      <vt:lpstr>24-02-006 Ind Proy</vt:lpstr>
      <vt:lpstr>24-02-006 Res. Proy</vt:lpstr>
      <vt:lpstr>24-02-007 Ind. Proy</vt:lpstr>
      <vt:lpstr>24-02-007 Res. Proy</vt:lpstr>
      <vt:lpstr>24-02-010 Ind. Proy</vt:lpstr>
      <vt:lpstr>24-02-010 Res. Proy</vt:lpstr>
      <vt:lpstr>24-02-012 Ind. Proy</vt:lpstr>
      <vt:lpstr>24-02-012 Res. Proy</vt:lpstr>
      <vt:lpstr>24-02-014-002 Ind. Proy</vt:lpstr>
      <vt:lpstr>24-02-014-002 Res. Proy</vt:lpstr>
      <vt:lpstr>24-02-014-004 Ind. Proy</vt:lpstr>
      <vt:lpstr>24-02-014-004 Res. Proy</vt:lpstr>
      <vt:lpstr>24-02-014-005 Ind. Proy</vt:lpstr>
      <vt:lpstr>24-02-014-005 Res. Proy</vt:lpstr>
      <vt:lpstr>24-02-015 Ind. Proy</vt:lpstr>
      <vt:lpstr>24-02-015 Res. Proy</vt:lpstr>
      <vt:lpstr>24-02-016 Ind. Proy</vt:lpstr>
      <vt:lpstr>24-02-016 Res. Proy</vt:lpstr>
      <vt:lpstr>24-02-017 Ind. Proy</vt:lpstr>
      <vt:lpstr>24-02-017 Res. Proy</vt:lpstr>
      <vt:lpstr>24-02-018 Ind. Proy</vt:lpstr>
      <vt:lpstr>24-02-018 Res. Proy</vt:lpstr>
      <vt:lpstr>24-02-020 Ind. Proy</vt:lpstr>
      <vt:lpstr>24-02-020 Res. Proy</vt:lpstr>
      <vt:lpstr>24-02-021 Ind. Proy</vt:lpstr>
      <vt:lpstr>24-02-021 Res. Proy</vt:lpstr>
      <vt:lpstr>24-03-010 Ind. Proy</vt:lpstr>
      <vt:lpstr>24-03-010 Res. Proy</vt:lpstr>
      <vt:lpstr>24-03-335 Ind. Proy</vt:lpstr>
      <vt:lpstr>24-03-335 Res. Proy</vt:lpstr>
      <vt:lpstr>24-03-336 Ind. Proy</vt:lpstr>
      <vt:lpstr>24-03-336 Res. Proy</vt:lpstr>
      <vt:lpstr>24-03-337 Ind. Proy</vt:lpstr>
      <vt:lpstr>24-03-337 Res. Proy</vt:lpstr>
      <vt:lpstr>24-03-340 Ind. Proy</vt:lpstr>
      <vt:lpstr>24-03-340 Res. Proy</vt:lpstr>
      <vt:lpstr>24-03-343 Ind. Proy</vt:lpstr>
      <vt:lpstr>24-03-343 Res. Proy</vt:lpstr>
      <vt:lpstr>24-03-344 Ind. Proy</vt:lpstr>
      <vt:lpstr>24-03-344 Res. Proy</vt:lpstr>
      <vt:lpstr>24-03-345 Ind. Proy</vt:lpstr>
      <vt:lpstr>24-03-345 Res. Pro</vt:lpstr>
      <vt:lpstr>24-03-986 Ind. Proy</vt:lpstr>
      <vt:lpstr>24-03-986 Res. Proy</vt:lpstr>
      <vt:lpstr>24-03-997 Ind. Proy</vt:lpstr>
      <vt:lpstr>24-03-997 Res. Proy</vt:lpstr>
      <vt:lpstr>24-03-999 Ind. Proy</vt:lpstr>
      <vt:lpstr>24-03-999 Res. Proy</vt:lpstr>
      <vt:lpstr>'24-01-025 Ind. Proy'!Área_de_impresión</vt:lpstr>
      <vt:lpstr>'24-02-006 Ind Proy'!Área_de_impresión</vt:lpstr>
      <vt:lpstr>'24-02-007 Ind. Proy'!Área_de_impresión</vt:lpstr>
      <vt:lpstr>'24-02-010 Ind. Proy'!Área_de_impresión</vt:lpstr>
      <vt:lpstr>'24-02-012 Ind. Proy'!Área_de_impresión</vt:lpstr>
      <vt:lpstr>'24-02-014-002 Ind. Proy'!Área_de_impresión</vt:lpstr>
      <vt:lpstr>'24-02-014-004 Ind. Proy'!Área_de_impresión</vt:lpstr>
      <vt:lpstr>'24-02-014-005 Ind. Proy'!Área_de_impresión</vt:lpstr>
      <vt:lpstr>'24-02-015 Ind. Proy'!Área_de_impresión</vt:lpstr>
      <vt:lpstr>'24-02-016 Ind. Proy'!Área_de_impresión</vt:lpstr>
      <vt:lpstr>'24-02-017 Ind. Proy'!Área_de_impresión</vt:lpstr>
      <vt:lpstr>'24-02-018 Ind. Proy'!Área_de_impresión</vt:lpstr>
      <vt:lpstr>'24-02-020 Ind. Proy'!Área_de_impresión</vt:lpstr>
      <vt:lpstr>'24-02-021 Ind. Proy'!Área_de_impresión</vt:lpstr>
      <vt:lpstr>'24-03-010 Ind. Proy'!Área_de_impresión</vt:lpstr>
      <vt:lpstr>'24-03-335 Ind. Proy'!Área_de_impresión</vt:lpstr>
      <vt:lpstr>'24-03-336 Ind. Proy'!Área_de_impresión</vt:lpstr>
      <vt:lpstr>'24-03-337 Ind. Proy'!Área_de_impresión</vt:lpstr>
      <vt:lpstr>'24-03-340 Ind. Proy'!Área_de_impresión</vt:lpstr>
      <vt:lpstr>'24-03-343 Ind. Proy'!Área_de_impresión</vt:lpstr>
      <vt:lpstr>'24-03-344 Ind. Proy'!Área_de_impresión</vt:lpstr>
      <vt:lpstr>'24-03-345 Ind. Proy'!Área_de_impresión</vt:lpstr>
      <vt:lpstr>'24-03-986 Ind. Proy'!Área_de_impresión</vt:lpstr>
      <vt:lpstr>'24-03-997 Ind. Proy'!Área_de_impresión</vt:lpstr>
      <vt:lpstr>'24-03-999 Ind. Proy'!Área_de_impresión</vt:lpstr>
      <vt:lpstr>'24-03-345 Ind. Proy'!Títulos_a_imprimir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Fabiola Oyanedel</dc:creator>
  <cp:lastModifiedBy>mtoros</cp:lastModifiedBy>
  <cp:lastPrinted>2017-04-26T19:06:40Z</cp:lastPrinted>
  <dcterms:created xsi:type="dcterms:W3CDTF">2014-04-01T14:20:29Z</dcterms:created>
  <dcterms:modified xsi:type="dcterms:W3CDTF">2017-04-26T19:12:57Z</dcterms:modified>
</cp:coreProperties>
</file>